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tabRatio="500" firstSheet="9" activeTab="10"/>
  </bookViews>
  <sheets>
    <sheet name=" двсп,от" sheetId="1" r:id="rId1"/>
    <sheet name=" анализ " sheetId="2" r:id="rId2"/>
    <sheet name="состав" sheetId="3" r:id="rId3"/>
    <sheet name="возр." sheetId="4" r:id="rId4"/>
    <sheet name=" 771" sheetId="5" r:id="rId5"/>
    <sheet name="Медиц" sheetId="6" r:id="rId6"/>
    <sheet name="туб." sheetId="7" r:id="rId7"/>
    <sheet name=" штат" sheetId="8" r:id="rId8"/>
    <sheet name=" обуч." sheetId="9" r:id="rId9"/>
    <sheet name=" рем" sheetId="10" r:id="rId10"/>
    <sheet name=" обор" sheetId="11" r:id="rId11"/>
    <sheet name="площ." sheetId="12" r:id="rId12"/>
    <sheet name="кул." sheetId="13" r:id="rId13"/>
    <sheet name="каб." sheetId="14" r:id="rId14"/>
    <sheet name=" финанс" sheetId="15" r:id="rId15"/>
    <sheet name=" врачи" sheetId="16" r:id="rId16"/>
    <sheet name=" проц" sheetId="17" r:id="rId17"/>
    <sheet name="Постел. режим" sheetId="18" r:id="rId18"/>
    <sheet name="отд. милос." sheetId="19" r:id="rId19"/>
    <sheet name="Лист2" sheetId="20" r:id="rId20"/>
    <sheet name="Лист1" sheetId="21" r:id="rId21"/>
    <sheet name="Лист3" sheetId="22" r:id="rId22"/>
  </sheets>
  <definedNames>
    <definedName name="Excel_BuiltIn_Print_Area" localSheetId="4">' 771'!$E$6</definedName>
    <definedName name="_xlnm.Print_Area" localSheetId="4">' 771'!$E$6</definedName>
  </definedNames>
  <calcPr fullCalcOnLoad="1"/>
</workbook>
</file>

<file path=xl/sharedStrings.xml><?xml version="1.0" encoding="utf-8"?>
<sst xmlns="http://schemas.openxmlformats.org/spreadsheetml/2006/main" count="893" uniqueCount="336">
  <si>
    <t>Данные по специализированным отделениям за 2020 год</t>
  </si>
  <si>
    <t xml:space="preserve"> </t>
  </si>
  <si>
    <t xml:space="preserve">     отделение милосердия             </t>
  </si>
  <si>
    <t xml:space="preserve">   отделение реабилитации или активного долгол-ия                </t>
  </si>
  <si>
    <t xml:space="preserve">     геронтопсихиатрические отделения</t>
  </si>
  <si>
    <t>Психоневрологическое в общем интернате или общее в ПНИ</t>
  </si>
  <si>
    <r>
      <rPr>
        <sz val="10"/>
        <rFont val="Arial Cyr"/>
        <family val="0"/>
      </rPr>
      <t xml:space="preserve">            </t>
    </r>
    <r>
      <rPr>
        <b/>
        <i/>
        <sz val="10"/>
        <rFont val="Arial Cyr"/>
        <family val="2"/>
      </rPr>
      <t xml:space="preserve">В  С  Е  Г  О                            </t>
    </r>
  </si>
  <si>
    <t>Наименование учреждения</t>
  </si>
  <si>
    <t>к-во отделений</t>
  </si>
  <si>
    <t>к-во мест</t>
  </si>
  <si>
    <t>факт прожив</t>
  </si>
  <si>
    <t>общая площадь</t>
  </si>
  <si>
    <t>площадь на 1 чел</t>
  </si>
  <si>
    <t>прибыло за год</t>
  </si>
  <si>
    <t>выбыло за год</t>
  </si>
  <si>
    <t>умерло</t>
  </si>
  <si>
    <t>Вонышевский</t>
  </si>
  <si>
    <t>Заволжский</t>
  </si>
  <si>
    <t>Кологривский</t>
  </si>
  <si>
    <t>Октябрьский</t>
  </si>
  <si>
    <t>Семеновский</t>
  </si>
  <si>
    <t>ИТОГО по общему типу</t>
  </si>
  <si>
    <t>Кадыйский</t>
  </si>
  <si>
    <t>Островский</t>
  </si>
  <si>
    <t>Первомайский</t>
  </si>
  <si>
    <t>Кологривский ПНО</t>
  </si>
  <si>
    <t>Вонышевский ПНО</t>
  </si>
  <si>
    <t>Сусанинский</t>
  </si>
  <si>
    <t>ИТОГО по ПНИ</t>
  </si>
  <si>
    <t>Прошу уточнить количество отделений, 1-ый столбец таблицы</t>
  </si>
  <si>
    <t xml:space="preserve">                   Анализ</t>
  </si>
  <si>
    <t xml:space="preserve">                                       движения граждан пожилого возраста и инвалидов</t>
  </si>
  <si>
    <t xml:space="preserve">                                    в стационарных учреждениях в 2008 - 2020 годах</t>
  </si>
  <si>
    <t>коечная сеть</t>
  </si>
  <si>
    <t xml:space="preserve"> факт прожив</t>
  </si>
  <si>
    <t>поступило за год</t>
  </si>
  <si>
    <t>выбыло всего</t>
  </si>
  <si>
    <t>в т.ч. умерло</t>
  </si>
  <si>
    <t>Октябрьский ГЦ</t>
  </si>
  <si>
    <t>Первомайский ПНИ</t>
  </si>
  <si>
    <t>Первомайский д/дом</t>
  </si>
  <si>
    <t>ОСМР</t>
  </si>
  <si>
    <t>ВСЕГО</t>
  </si>
  <si>
    <t xml:space="preserve">                       Состав и движение проживающих  в 2020 году</t>
  </si>
  <si>
    <t xml:space="preserve">   из них</t>
  </si>
  <si>
    <t xml:space="preserve">ВСЕГО                     </t>
  </si>
  <si>
    <t>Обслужено за 2020год</t>
  </si>
  <si>
    <t>Наименование учреждений</t>
  </si>
  <si>
    <t>было на 01.01.2020</t>
  </si>
  <si>
    <t xml:space="preserve"> Всего на 1.01.21</t>
  </si>
  <si>
    <t>мужчин</t>
  </si>
  <si>
    <t>женщин</t>
  </si>
  <si>
    <t>инвалид.войны</t>
  </si>
  <si>
    <t>участ.войн</t>
  </si>
  <si>
    <t>ветер. труда</t>
  </si>
  <si>
    <t>труж. тыла</t>
  </si>
  <si>
    <t>репрессири реабилит.</t>
  </si>
  <si>
    <t>вдов погибших</t>
  </si>
  <si>
    <t>ветераны ВОВ</t>
  </si>
  <si>
    <t>блокадники</t>
  </si>
  <si>
    <t>1гр.</t>
  </si>
  <si>
    <t>2 гр.</t>
  </si>
  <si>
    <t xml:space="preserve"> 3гр.</t>
  </si>
  <si>
    <t>Всего инвалидов</t>
  </si>
  <si>
    <t>имеют ИПР</t>
  </si>
  <si>
    <t xml:space="preserve">не имеют группы инвлид
</t>
  </si>
  <si>
    <t>Принято за год</t>
  </si>
  <si>
    <t>Выбыло за год всего</t>
  </si>
  <si>
    <t xml:space="preserve"> выбыло сам.</t>
  </si>
  <si>
    <t xml:space="preserve">Приз. Недеесп. </t>
  </si>
  <si>
    <t>Приз. в 2020г.</t>
  </si>
  <si>
    <t>% недееспособности</t>
  </si>
  <si>
    <t>Летальность</t>
  </si>
  <si>
    <t>ИТОГО по общ. тип</t>
  </si>
  <si>
    <t>Первомайский вз/о</t>
  </si>
  <si>
    <t>Итого по ПНИ</t>
  </si>
  <si>
    <t>ВСЕГО 2020 год</t>
  </si>
  <si>
    <t xml:space="preserve">                 Возрастной состав проживающих в 2020 году</t>
  </si>
  <si>
    <t xml:space="preserve">Возр.состав    взрослые         </t>
  </si>
  <si>
    <t xml:space="preserve">           </t>
  </si>
  <si>
    <t>Срок проживания  в учреждени</t>
  </si>
  <si>
    <t>проживания в учреждении</t>
  </si>
  <si>
    <t xml:space="preserve">размер пенсии       </t>
  </si>
  <si>
    <t>наличие родствен</t>
  </si>
  <si>
    <t xml:space="preserve"> 18 -22</t>
  </si>
  <si>
    <t>23 - 25 лет</t>
  </si>
  <si>
    <t>26-29</t>
  </si>
  <si>
    <t xml:space="preserve"> 30 - 35 лет</t>
  </si>
  <si>
    <t>36 - 45 лет</t>
  </si>
  <si>
    <t>46-59 лет</t>
  </si>
  <si>
    <t>60 - 74</t>
  </si>
  <si>
    <t>75 - 79</t>
  </si>
  <si>
    <t>80 - 89</t>
  </si>
  <si>
    <t>90 и более</t>
  </si>
  <si>
    <t>Всего</t>
  </si>
  <si>
    <t xml:space="preserve"> находится на пост.режиме</t>
  </si>
  <si>
    <t xml:space="preserve">%% </t>
  </si>
  <si>
    <t>Средн. возр</t>
  </si>
  <si>
    <t>отказалось от соцпакета в 2013 году</t>
  </si>
  <si>
    <t>менее 1 года</t>
  </si>
  <si>
    <t>1 - 3 лет</t>
  </si>
  <si>
    <t>3 - 5 лет</t>
  </si>
  <si>
    <t>5 - 10 лет</t>
  </si>
  <si>
    <t>10 - 15 лет</t>
  </si>
  <si>
    <t>15 - 20 лет</t>
  </si>
  <si>
    <t>свыше 20 лет</t>
  </si>
  <si>
    <t>минимальный</t>
  </si>
  <si>
    <t>максимальный</t>
  </si>
  <si>
    <t>средний</t>
  </si>
  <si>
    <t>одинокие (нет родст)</t>
  </si>
  <si>
    <t>родственники в КО</t>
  </si>
  <si>
    <t>родственники за пред. КО</t>
  </si>
  <si>
    <t>Всего имеют родственников</t>
  </si>
  <si>
    <t xml:space="preserve">  </t>
  </si>
  <si>
    <t xml:space="preserve">Октябрьский </t>
  </si>
  <si>
    <t>ИТОГО по общ.типу</t>
  </si>
  <si>
    <t>ВСЕГО 2020</t>
  </si>
  <si>
    <t xml:space="preserve">                 ДАННЫЕ</t>
  </si>
  <si>
    <t>об обеспечении инвалидов техническими средствами реабилитации в 2020 году</t>
  </si>
  <si>
    <t>реабилитационные мероприятия</t>
  </si>
  <si>
    <t>льготные медикаменты</t>
  </si>
  <si>
    <t>Наименование дома-интерната</t>
  </si>
  <si>
    <t>протезирование  (чел.)</t>
  </si>
  <si>
    <t xml:space="preserve"> слуховых аппаратов</t>
  </si>
  <si>
    <t>зубопротезирование</t>
  </si>
  <si>
    <t>санат-курор лечение</t>
  </si>
  <si>
    <t>другие</t>
  </si>
  <si>
    <t>трости</t>
  </si>
  <si>
    <t>костыли</t>
  </si>
  <si>
    <t>кресло-коляски</t>
  </si>
  <si>
    <t>холдунки</t>
  </si>
  <si>
    <t>памперсы</t>
  </si>
  <si>
    <t>кресло-стулья с санит.оснащением</t>
  </si>
  <si>
    <t>прибор для пис шриф Брайля</t>
  </si>
  <si>
    <t>ортопедическая обувь</t>
  </si>
  <si>
    <t>имеют право на льг. медикаметы</t>
  </si>
  <si>
    <t>к-во чел, получ. Льг.Медикам.</t>
  </si>
  <si>
    <t>отказались от соцпакета на 2020 год</t>
  </si>
  <si>
    <t>Итого по общему типу</t>
  </si>
  <si>
    <t>Итого по  ПНИ</t>
  </si>
  <si>
    <t xml:space="preserve"> Консультации специалистов и инфекционные заболевания</t>
  </si>
  <si>
    <t xml:space="preserve"> в 2020 году</t>
  </si>
  <si>
    <t>Дома-интернаты</t>
  </si>
  <si>
    <t xml:space="preserve">                         консультации специалистов</t>
  </si>
  <si>
    <t xml:space="preserve"> инфекционные заболевания </t>
  </si>
  <si>
    <t>№ п/п</t>
  </si>
  <si>
    <t>хирург</t>
  </si>
  <si>
    <t>психиатр</t>
  </si>
  <si>
    <t>окулист</t>
  </si>
  <si>
    <t>фтизиатр</t>
  </si>
  <si>
    <t>дерматолог</t>
  </si>
  <si>
    <t>невропатолог</t>
  </si>
  <si>
    <t>прочие</t>
  </si>
  <si>
    <t>всего</t>
  </si>
  <si>
    <t>Госпитализировано в ЛПУ</t>
  </si>
  <si>
    <t>дизентерия</t>
  </si>
  <si>
    <t>туберкулез</t>
  </si>
  <si>
    <t>гепатит</t>
  </si>
  <si>
    <t>чесотка</t>
  </si>
  <si>
    <t>грипп, ОРВ, энтеробиоз</t>
  </si>
  <si>
    <t>состоит на диспанс. учете</t>
  </si>
  <si>
    <t>Работа по профилактике туберкулеза в 2020 году</t>
  </si>
  <si>
    <t>Прож. на 1.01.20</t>
  </si>
  <si>
    <t>Прошли флюоргр</t>
  </si>
  <si>
    <t>Сделан анализ мокроты</t>
  </si>
  <si>
    <t>Другие обслед</t>
  </si>
  <si>
    <t>К-во персонала подл. Обслед. (чел.)</t>
  </si>
  <si>
    <t>Обследовано</t>
  </si>
  <si>
    <t>%%</t>
  </si>
  <si>
    <t>состоят на учете</t>
  </si>
  <si>
    <t>Зарегистрировано впервые</t>
  </si>
  <si>
    <t>Рецидивирующих</t>
  </si>
  <si>
    <t>Умероло</t>
  </si>
  <si>
    <t>Прож. на 1.01.21</t>
  </si>
  <si>
    <t>Всего по общему типу</t>
  </si>
  <si>
    <t>всего штатных должн.</t>
  </si>
  <si>
    <t>занято ставок</t>
  </si>
  <si>
    <t>%% укомплек</t>
  </si>
  <si>
    <t>работает человек</t>
  </si>
  <si>
    <t xml:space="preserve">1. </t>
  </si>
  <si>
    <t>2.</t>
  </si>
  <si>
    <t>4.</t>
  </si>
  <si>
    <t>5.</t>
  </si>
  <si>
    <t>Первомайский ДД</t>
  </si>
  <si>
    <t>Всего 2020</t>
  </si>
  <si>
    <t>Повышение квалификации медицинских работников домов-интернатов для престарелых и инвалидов</t>
  </si>
  <si>
    <t>в 2020 году</t>
  </si>
  <si>
    <t xml:space="preserve">                         Врачи                                        </t>
  </si>
  <si>
    <t xml:space="preserve">         Фельдшера                                      </t>
  </si>
  <si>
    <t xml:space="preserve"> Старшие(глав) медсестры             </t>
  </si>
  <si>
    <t xml:space="preserve"> Средний медперсонал </t>
  </si>
  <si>
    <t>Дом-интернат</t>
  </si>
  <si>
    <t>работает  всего</t>
  </si>
  <si>
    <t>Из всего работ. по совмес</t>
  </si>
  <si>
    <t>обучено в 2020 году</t>
  </si>
  <si>
    <t>обучалось за 5 лет</t>
  </si>
  <si>
    <t>имеют категорию.</t>
  </si>
  <si>
    <t>%% обученных</t>
  </si>
  <si>
    <t>%% имеющих категорию</t>
  </si>
  <si>
    <t xml:space="preserve">Всего работает человек </t>
  </si>
  <si>
    <t>обучено в 2020</t>
  </si>
  <si>
    <r>
      <rPr>
        <sz val="10"/>
        <rFont val="Arial Cyr"/>
        <family val="0"/>
      </rPr>
      <t xml:space="preserve">                                          </t>
    </r>
    <r>
      <rPr>
        <sz val="12"/>
        <rFont val="Arial Cyr"/>
        <family val="2"/>
      </rPr>
      <t>ДАННЫЕ</t>
    </r>
  </si>
  <si>
    <t>о расходовании средств на капитальный и текущий ремонт в 2020 году</t>
  </si>
  <si>
    <t xml:space="preserve">         источники финансирования (тыс.руб)</t>
  </si>
  <si>
    <t>Фактически израсходовано</t>
  </si>
  <si>
    <t>% исполнения</t>
  </si>
  <si>
    <t>ср-ва област.бюджета</t>
  </si>
  <si>
    <t xml:space="preserve"> ср-ва, поступившие от оплаты за соц.услуги (75%)</t>
  </si>
  <si>
    <t>Всего 2020 год</t>
  </si>
  <si>
    <t>о приобретении оборудования домами-интернатами в 2020 году</t>
  </si>
  <si>
    <t>медоборуд</t>
  </si>
  <si>
    <t>реабилит.обор.</t>
  </si>
  <si>
    <t>технол.оборуд</t>
  </si>
  <si>
    <t>прочее оборуд.</t>
  </si>
  <si>
    <t>автотранспорт</t>
  </si>
  <si>
    <t xml:space="preserve">      всего    </t>
  </si>
  <si>
    <t>к-во</t>
  </si>
  <si>
    <t>сумма (тыс.руб.)</t>
  </si>
  <si>
    <t>Кол-во</t>
  </si>
  <si>
    <t>Итого 2020 год</t>
  </si>
  <si>
    <t xml:space="preserve"> Жилая площадь в учреждениях на одного</t>
  </si>
  <si>
    <t>проживающего по состоянию на 1.01.2020 г.</t>
  </si>
  <si>
    <t>Фактически прожив        на 1.01.10 г</t>
  </si>
  <si>
    <t>Фактически прожив        на 1.01.11 г</t>
  </si>
  <si>
    <t>Фактически прожив        на 1.01.12 г</t>
  </si>
  <si>
    <t>Фактически прожив        на 1.01.13 г</t>
  </si>
  <si>
    <t>Фактически прожив        на 1.01.14 г</t>
  </si>
  <si>
    <t>Фактически прожив        на 1.01.15 г</t>
  </si>
  <si>
    <t>Фактически прожив        на 1.01.16 г</t>
  </si>
  <si>
    <t>Фактически прожив        на 1.01.17 г</t>
  </si>
  <si>
    <t>Фактически прожив        на 1.01.18 г</t>
  </si>
  <si>
    <t>Фактически прожив        на 1.01.19г</t>
  </si>
  <si>
    <t>Общая жилая площадь (кв.м)</t>
  </si>
  <si>
    <t>Факт. жилая площадь на 1 человека (кв.м)</t>
  </si>
  <si>
    <t>2009 год</t>
  </si>
  <si>
    <t>2010 год</t>
  </si>
  <si>
    <t>2011 год</t>
  </si>
  <si>
    <t>2012 год</t>
  </si>
  <si>
    <t>2013 год</t>
  </si>
  <si>
    <t>2016 год</t>
  </si>
  <si>
    <t>2014 год</t>
  </si>
  <si>
    <t>2015 год</t>
  </si>
  <si>
    <t>1.</t>
  </si>
  <si>
    <t>2 163,2</t>
  </si>
  <si>
    <t>3.</t>
  </si>
  <si>
    <t>Первомайский взр.</t>
  </si>
  <si>
    <t>6.</t>
  </si>
  <si>
    <t>Первомайский д/о</t>
  </si>
  <si>
    <t xml:space="preserve">   КУЛЬТУРНО-МАССОВАЯ И СПОРТИВНАЯ РАБОТА в 2020 году</t>
  </si>
  <si>
    <t>Книжн.фонд</t>
  </si>
  <si>
    <t>Газеты (виды)</t>
  </si>
  <si>
    <t>Журналы(виды)</t>
  </si>
  <si>
    <t>Наличие клуба, акт.зала</t>
  </si>
  <si>
    <t>Число мест</t>
  </si>
  <si>
    <t xml:space="preserve"> устан теле- видеоаппарт</t>
  </si>
  <si>
    <t xml:space="preserve">    Кружки        </t>
  </si>
  <si>
    <t>Спортив.секции</t>
  </si>
  <si>
    <t>Число учас.сам-ти</t>
  </si>
  <si>
    <t>Поставл.концерт своими силами</t>
  </si>
  <si>
    <t xml:space="preserve">Показано фильм </t>
  </si>
  <si>
    <t>Оформлено стенгазет</t>
  </si>
  <si>
    <t>Музыкальные инструменты (по видам)</t>
  </si>
  <si>
    <t>Спортивное оборудование (по видам)</t>
  </si>
  <si>
    <t>Спортивне соревнования</t>
  </si>
  <si>
    <t>Поездки</t>
  </si>
  <si>
    <t>Беседв, лекции, темат. програм., викторины, игры, праздники</t>
  </si>
  <si>
    <t>Экскурсии</t>
  </si>
  <si>
    <t>число участ</t>
  </si>
  <si>
    <t>в т.ч. прожив</t>
  </si>
  <si>
    <t>в д/и</t>
  </si>
  <si>
    <t>в др.  Учрежд</t>
  </si>
  <si>
    <t>в т.ч. беспл</t>
  </si>
  <si>
    <t>К-во выставок</t>
  </si>
  <si>
    <t xml:space="preserve">                                Данные о наличии специализированных отделений и лечебных кабинетов</t>
  </si>
  <si>
    <t>в домах-интернатах области по состоянию на 01.01.2020г.</t>
  </si>
  <si>
    <t>К-во мест в спец отдел.</t>
  </si>
  <si>
    <t xml:space="preserve">              Наличие работающих кабинетов                                                                                                           </t>
  </si>
  <si>
    <t>милосердия</t>
  </si>
  <si>
    <t>реабилитации или активного долголетия</t>
  </si>
  <si>
    <t>геронтопсихиатрическое, психоневрологическое или общее в ПНИ</t>
  </si>
  <si>
    <t>физиотерапевтичекие</t>
  </si>
  <si>
    <t>зубоврачебные</t>
  </si>
  <si>
    <t>ЛФК</t>
  </si>
  <si>
    <t>комната психолог разгрузки</t>
  </si>
  <si>
    <t xml:space="preserve"> ЭКГ</t>
  </si>
  <si>
    <t>УЗИ</t>
  </si>
  <si>
    <t>аэрофитотерапии</t>
  </si>
  <si>
    <t>массажный</t>
  </si>
  <si>
    <t>лаборатория</t>
  </si>
  <si>
    <t>Процедурный</t>
  </si>
  <si>
    <t>перевязочный</t>
  </si>
  <si>
    <t>Всего кабинетов</t>
  </si>
  <si>
    <t>Итого по  общему типу</t>
  </si>
  <si>
    <t>Средняя стоимость содерж. 1 чел/д (руб)</t>
  </si>
  <si>
    <t>Расходы на питание на 1 чел/д (руб)</t>
  </si>
  <si>
    <t>Расходы на медикаменты на 1 чел/д (руб)</t>
  </si>
  <si>
    <t>2013год</t>
  </si>
  <si>
    <t xml:space="preserve">всего </t>
  </si>
  <si>
    <t>в т.ч. област. Бюджет</t>
  </si>
  <si>
    <t>в т.ч. област.       Бюджет</t>
  </si>
  <si>
    <t>В среднем по д/и общ типа</t>
  </si>
  <si>
    <t>Средняя стоимость по ПНИ</t>
  </si>
  <si>
    <t>Средняя ст-ть по учрежден</t>
  </si>
  <si>
    <t>Средняя стоимость содержания 1 человека в стационарных социозащитных учреждениях</t>
  </si>
  <si>
    <t>Средняя стоимость содержания 1 чел/в месяц (руб)</t>
  </si>
  <si>
    <t>Средняя стоимость содердания 1 чел /в год(руб)</t>
  </si>
  <si>
    <t>2017 год</t>
  </si>
  <si>
    <t xml:space="preserve">     Данные об укомплектованности штатов врачей и среднего медицинского персонала в 2020году</t>
  </si>
  <si>
    <t>(постоянных и совместителей вместе)</t>
  </si>
  <si>
    <t xml:space="preserve">       Врачи пост.и совм.           </t>
  </si>
  <si>
    <t xml:space="preserve">  Фельдшер   пост. и совм.   </t>
  </si>
  <si>
    <t xml:space="preserve">     зубн.врач пост. и совм.</t>
  </si>
  <si>
    <t xml:space="preserve"> медсестра  пост.и совм.     </t>
  </si>
  <si>
    <t>совместители</t>
  </si>
  <si>
    <t>к-во ставок по штату</t>
  </si>
  <si>
    <t>занято ставок врачей</t>
  </si>
  <si>
    <t>работает врачей (чел.)</t>
  </si>
  <si>
    <t>сред.медперсон занято ставок</t>
  </si>
  <si>
    <t>работает средн.медперсонал (чел.)</t>
  </si>
  <si>
    <t xml:space="preserve"> Итого по общему типу</t>
  </si>
  <si>
    <t xml:space="preserve">Первомайский </t>
  </si>
  <si>
    <t xml:space="preserve">       Работа лечебных кабинетов в домах-интернатах в 2020 году</t>
  </si>
  <si>
    <t>прцедурный</t>
  </si>
  <si>
    <t>Отпущено процедур</t>
  </si>
  <si>
    <t>массажные</t>
  </si>
  <si>
    <t>Всего процедур</t>
  </si>
  <si>
    <t>Количество проживающих  домах-интернатах , находящихся  на постоянном постельном режиме</t>
  </si>
  <si>
    <t>Находится на постельном режиме</t>
  </si>
  <si>
    <t>2006 год</t>
  </si>
  <si>
    <t>2007 год</t>
  </si>
  <si>
    <t>2008 год</t>
  </si>
  <si>
    <t>Количество проживающих  в отделениях милосердия в домах-интернатах</t>
  </si>
  <si>
    <t>Кол-во проживающих в отделениях милосердия (чел.)</t>
  </si>
  <si>
    <t>2018 год</t>
  </si>
  <si>
    <t>2019 год</t>
  </si>
  <si>
    <t>2020год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</si>
</sst>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116">
    <font>
      <sz val="10"/>
      <name val="Arial Cyr"/>
      <family val="0"/>
    </font>
    <font>
      <sz val="10"/>
      <name val="Arial"/>
      <family val="0"/>
    </font>
    <font>
      <b/>
      <sz val="11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2"/>
    </font>
    <font>
      <b/>
      <sz val="8"/>
      <name val="Arial Cyr"/>
      <family val="0"/>
    </font>
    <font>
      <sz val="8"/>
      <name val="Arial Cyr"/>
      <family val="0"/>
    </font>
    <font>
      <sz val="10"/>
      <color indexed="10"/>
      <name val="Arial Cyr"/>
      <family val="0"/>
    </font>
    <font>
      <i/>
      <sz val="10"/>
      <name val="Arial Cyr"/>
      <family val="0"/>
    </font>
    <font>
      <b/>
      <i/>
      <sz val="10"/>
      <color indexed="10"/>
      <name val="Arial Cyr"/>
      <family val="2"/>
    </font>
    <font>
      <b/>
      <i/>
      <sz val="8"/>
      <name val="Arial Cyr"/>
      <family val="2"/>
    </font>
    <font>
      <sz val="10"/>
      <color indexed="8"/>
      <name val="Arial Cyr"/>
      <family val="2"/>
    </font>
    <font>
      <sz val="10"/>
      <color indexed="25"/>
      <name val="Arial Cyr"/>
      <family val="2"/>
    </font>
    <font>
      <b/>
      <sz val="10"/>
      <color indexed="59"/>
      <name val="Arial Cyr"/>
      <family val="2"/>
    </font>
    <font>
      <b/>
      <sz val="10"/>
      <color indexed="10"/>
      <name val="Arial Cyr"/>
      <family val="2"/>
    </font>
    <font>
      <b/>
      <i/>
      <sz val="8"/>
      <name val="Times New Roman"/>
      <family val="1"/>
    </font>
    <font>
      <b/>
      <i/>
      <sz val="14"/>
      <name val="Times New Roman"/>
      <family val="1"/>
    </font>
    <font>
      <i/>
      <sz val="8"/>
      <name val="Times New Roman"/>
      <family val="1"/>
    </font>
    <font>
      <i/>
      <sz val="8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9"/>
      <name val="Arial Cyr"/>
      <family val="0"/>
    </font>
    <font>
      <sz val="9"/>
      <color indexed="54"/>
      <name val="Arial Cyr"/>
      <family val="2"/>
    </font>
    <font>
      <sz val="9"/>
      <color indexed="21"/>
      <name val="Arial Cyr"/>
      <family val="2"/>
    </font>
    <font>
      <b/>
      <sz val="9"/>
      <name val="Arial Cyr"/>
      <family val="0"/>
    </font>
    <font>
      <sz val="9"/>
      <color indexed="63"/>
      <name val="Arial Cyr"/>
      <family val="2"/>
    </font>
    <font>
      <b/>
      <sz val="9"/>
      <color indexed="21"/>
      <name val="Arial Cyr"/>
      <family val="0"/>
    </font>
    <font>
      <i/>
      <sz val="9"/>
      <name val="Arial Cyr"/>
      <family val="2"/>
    </font>
    <font>
      <b/>
      <i/>
      <sz val="9"/>
      <name val="Arial Cyr"/>
      <family val="2"/>
    </font>
    <font>
      <sz val="8"/>
      <color indexed="21"/>
      <name val="Arial Cyr"/>
      <family val="2"/>
    </font>
    <font>
      <b/>
      <sz val="8"/>
      <color indexed="21"/>
      <name val="Arial Cyr"/>
      <family val="2"/>
    </font>
    <font>
      <b/>
      <i/>
      <sz val="9"/>
      <color indexed="21"/>
      <name val="Arial Cyr"/>
      <family val="0"/>
    </font>
    <font>
      <b/>
      <i/>
      <sz val="8"/>
      <color indexed="21"/>
      <name val="Arial Cyr"/>
      <family val="2"/>
    </font>
    <font>
      <sz val="8"/>
      <color indexed="59"/>
      <name val="Arial Cyr"/>
      <family val="2"/>
    </font>
    <font>
      <sz val="8"/>
      <color indexed="63"/>
      <name val="Arial Cyr"/>
      <family val="2"/>
    </font>
    <font>
      <b/>
      <i/>
      <sz val="8"/>
      <color indexed="59"/>
      <name val="Arial Cyr"/>
      <family val="2"/>
    </font>
    <font>
      <sz val="8"/>
      <color indexed="8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12"/>
      <color indexed="18"/>
      <name val="Times New Roman"/>
      <family val="1"/>
    </font>
    <font>
      <b/>
      <sz val="12"/>
      <color indexed="18"/>
      <name val="Times New Roman"/>
      <family val="1"/>
    </font>
    <font>
      <sz val="12"/>
      <color indexed="59"/>
      <name val="Times New Roman"/>
      <family val="1"/>
    </font>
    <font>
      <sz val="12"/>
      <color indexed="25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Arial Cyr"/>
      <family val="2"/>
    </font>
    <font>
      <sz val="12"/>
      <color indexed="21"/>
      <name val="Arial Cyr"/>
      <family val="0"/>
    </font>
    <font>
      <b/>
      <sz val="12"/>
      <color indexed="21"/>
      <name val="Arial Cyr"/>
      <family val="0"/>
    </font>
    <font>
      <b/>
      <i/>
      <sz val="12"/>
      <name val="Arial Cyr"/>
      <family val="0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b/>
      <i/>
      <sz val="12"/>
      <color indexed="21"/>
      <name val="Arial Cyr"/>
      <family val="2"/>
    </font>
    <font>
      <sz val="12"/>
      <color indexed="18"/>
      <name val="Arial Cyr"/>
      <family val="0"/>
    </font>
    <font>
      <i/>
      <sz val="12"/>
      <name val="Arial Cyr"/>
      <family val="0"/>
    </font>
    <font>
      <b/>
      <i/>
      <sz val="12"/>
      <color indexed="18"/>
      <name val="Arial Cyr"/>
      <family val="2"/>
    </font>
    <font>
      <i/>
      <sz val="12"/>
      <color indexed="18"/>
      <name val="Arial Cyr"/>
      <family val="2"/>
    </font>
    <font>
      <sz val="10"/>
      <color indexed="18"/>
      <name val="Arial Cyr"/>
      <family val="0"/>
    </font>
    <font>
      <b/>
      <sz val="10"/>
      <color indexed="18"/>
      <name val="Arial Cyr"/>
      <family val="0"/>
    </font>
    <font>
      <sz val="11"/>
      <name val="Arial Cyr"/>
      <family val="2"/>
    </font>
    <font>
      <sz val="11"/>
      <color indexed="8"/>
      <name val="Arial Cyr"/>
      <family val="0"/>
    </font>
    <font>
      <sz val="11"/>
      <color indexed="8"/>
      <name val="Arial"/>
      <family val="2"/>
    </font>
    <font>
      <sz val="8"/>
      <name val="Times New Roman"/>
      <family val="1"/>
    </font>
    <font>
      <sz val="8"/>
      <color indexed="21"/>
      <name val="Times New Roman"/>
      <family val="1"/>
    </font>
    <font>
      <b/>
      <sz val="8"/>
      <color indexed="21"/>
      <name val="Times New Roman"/>
      <family val="1"/>
    </font>
    <font>
      <sz val="8"/>
      <color indexed="25"/>
      <name val="Times New Roman"/>
      <family val="1"/>
    </font>
    <font>
      <sz val="8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18"/>
      <name val="Times New Roman"/>
      <family val="1"/>
    </font>
    <font>
      <sz val="10"/>
      <color indexed="10"/>
      <name val="Times New Roman"/>
      <family val="1"/>
    </font>
    <font>
      <sz val="10"/>
      <color indexed="21"/>
      <name val="Times New Roman"/>
      <family val="1"/>
    </font>
    <font>
      <sz val="10"/>
      <color indexed="23"/>
      <name val="Times New Roman"/>
      <family val="1"/>
    </font>
    <font>
      <sz val="14"/>
      <name val="Arial Cyr"/>
      <family val="0"/>
    </font>
    <font>
      <sz val="14"/>
      <color indexed="21"/>
      <name val="Times New Roman"/>
      <family val="1"/>
    </font>
    <font>
      <sz val="18"/>
      <name val="Arial Cyr"/>
      <family val="0"/>
    </font>
    <font>
      <b/>
      <sz val="14"/>
      <name val="Arial Cyr"/>
      <family val="0"/>
    </font>
    <font>
      <sz val="14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9" fillId="2" borderId="0" applyNumberFormat="0" applyBorder="0" applyAlignment="0" applyProtection="0"/>
    <xf numFmtId="0" fontId="99" fillId="3" borderId="0" applyNumberFormat="0" applyBorder="0" applyAlignment="0" applyProtection="0"/>
    <xf numFmtId="0" fontId="99" fillId="4" borderId="0" applyNumberFormat="0" applyBorder="0" applyAlignment="0" applyProtection="0"/>
    <xf numFmtId="0" fontId="99" fillId="5" borderId="0" applyNumberFormat="0" applyBorder="0" applyAlignment="0" applyProtection="0"/>
    <xf numFmtId="0" fontId="99" fillId="6" borderId="0" applyNumberFormat="0" applyBorder="0" applyAlignment="0" applyProtection="0"/>
    <xf numFmtId="0" fontId="99" fillId="7" borderId="0" applyNumberFormat="0" applyBorder="0" applyAlignment="0" applyProtection="0"/>
    <xf numFmtId="0" fontId="99" fillId="8" borderId="0" applyNumberFormat="0" applyBorder="0" applyAlignment="0" applyProtection="0"/>
    <xf numFmtId="0" fontId="99" fillId="9" borderId="0" applyNumberFormat="0" applyBorder="0" applyAlignment="0" applyProtection="0"/>
    <xf numFmtId="0" fontId="99" fillId="10" borderId="0" applyNumberFormat="0" applyBorder="0" applyAlignment="0" applyProtection="0"/>
    <xf numFmtId="0" fontId="99" fillId="11" borderId="0" applyNumberFormat="0" applyBorder="0" applyAlignment="0" applyProtection="0"/>
    <xf numFmtId="0" fontId="99" fillId="12" borderId="0" applyNumberFormat="0" applyBorder="0" applyAlignment="0" applyProtection="0"/>
    <xf numFmtId="0" fontId="99" fillId="13" borderId="0" applyNumberFormat="0" applyBorder="0" applyAlignment="0" applyProtection="0"/>
    <xf numFmtId="0" fontId="100" fillId="14" borderId="0" applyNumberFormat="0" applyBorder="0" applyAlignment="0" applyProtection="0"/>
    <xf numFmtId="0" fontId="100" fillId="15" borderId="0" applyNumberFormat="0" applyBorder="0" applyAlignment="0" applyProtection="0"/>
    <xf numFmtId="0" fontId="100" fillId="16" borderId="0" applyNumberFormat="0" applyBorder="0" applyAlignment="0" applyProtection="0"/>
    <xf numFmtId="0" fontId="100" fillId="17" borderId="0" applyNumberFormat="0" applyBorder="0" applyAlignment="0" applyProtection="0"/>
    <xf numFmtId="0" fontId="100" fillId="18" borderId="0" applyNumberFormat="0" applyBorder="0" applyAlignment="0" applyProtection="0"/>
    <xf numFmtId="0" fontId="100" fillId="19" borderId="0" applyNumberFormat="0" applyBorder="0" applyAlignment="0" applyProtection="0"/>
    <xf numFmtId="0" fontId="100" fillId="20" borderId="0" applyNumberFormat="0" applyBorder="0" applyAlignment="0" applyProtection="0"/>
    <xf numFmtId="0" fontId="100" fillId="21" borderId="0" applyNumberFormat="0" applyBorder="0" applyAlignment="0" applyProtection="0"/>
    <xf numFmtId="0" fontId="100" fillId="22" borderId="0" applyNumberFormat="0" applyBorder="0" applyAlignment="0" applyProtection="0"/>
    <xf numFmtId="0" fontId="100" fillId="23" borderId="0" applyNumberFormat="0" applyBorder="0" applyAlignment="0" applyProtection="0"/>
    <xf numFmtId="0" fontId="100" fillId="24" borderId="0" applyNumberFormat="0" applyBorder="0" applyAlignment="0" applyProtection="0"/>
    <xf numFmtId="0" fontId="100" fillId="25" borderId="0" applyNumberFormat="0" applyBorder="0" applyAlignment="0" applyProtection="0"/>
    <xf numFmtId="0" fontId="101" fillId="26" borderId="1" applyNumberFormat="0" applyAlignment="0" applyProtection="0"/>
    <xf numFmtId="0" fontId="102" fillId="27" borderId="2" applyNumberFormat="0" applyAlignment="0" applyProtection="0"/>
    <xf numFmtId="0" fontId="10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04" fillId="0" borderId="3" applyNumberFormat="0" applyFill="0" applyAlignment="0" applyProtection="0"/>
    <xf numFmtId="0" fontId="105" fillId="0" borderId="4" applyNumberFormat="0" applyFill="0" applyAlignment="0" applyProtection="0"/>
    <xf numFmtId="0" fontId="106" fillId="0" borderId="5" applyNumberFormat="0" applyFill="0" applyAlignment="0" applyProtection="0"/>
    <xf numFmtId="0" fontId="106" fillId="0" borderId="0" applyNumberFormat="0" applyFill="0" applyBorder="0" applyAlignment="0" applyProtection="0"/>
    <xf numFmtId="0" fontId="107" fillId="0" borderId="6" applyNumberFormat="0" applyFill="0" applyAlignment="0" applyProtection="0"/>
    <xf numFmtId="0" fontId="108" fillId="28" borderId="7" applyNumberFormat="0" applyAlignment="0" applyProtection="0"/>
    <xf numFmtId="0" fontId="109" fillId="0" borderId="0" applyNumberFormat="0" applyFill="0" applyBorder="0" applyAlignment="0" applyProtection="0"/>
    <xf numFmtId="0" fontId="110" fillId="29" borderId="0" applyNumberFormat="0" applyBorder="0" applyAlignment="0" applyProtection="0"/>
    <xf numFmtId="0" fontId="1" fillId="0" borderId="0">
      <alignment/>
      <protection/>
    </xf>
    <xf numFmtId="0" fontId="111" fillId="30" borderId="0" applyNumberFormat="0" applyBorder="0" applyAlignment="0" applyProtection="0"/>
    <xf numFmtId="0" fontId="11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113" fillId="0" borderId="9" applyNumberFormat="0" applyFill="0" applyAlignment="0" applyProtection="0"/>
    <xf numFmtId="0" fontId="11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5" fillId="32" borderId="0" applyNumberFormat="0" applyBorder="0" applyAlignment="0" applyProtection="0"/>
  </cellStyleXfs>
  <cellXfs count="172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3" fillId="0" borderId="13" xfId="0" applyFont="1" applyBorder="1" applyAlignment="1">
      <alignment horizontal="lef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textRotation="90" wrapText="1"/>
    </xf>
    <xf numFmtId="0" fontId="0" fillId="0" borderId="16" xfId="0" applyFont="1" applyBorder="1" applyAlignment="1">
      <alignment horizontal="center" textRotation="90" wrapText="1"/>
    </xf>
    <xf numFmtId="0" fontId="0" fillId="0" borderId="17" xfId="0" applyFont="1" applyBorder="1" applyAlignment="1">
      <alignment horizontal="center" textRotation="90" wrapText="1"/>
    </xf>
    <xf numFmtId="0" fontId="0" fillId="0" borderId="18" xfId="0" applyFont="1" applyBorder="1" applyAlignment="1">
      <alignment horizontal="center" textRotation="90" wrapText="1"/>
    </xf>
    <xf numFmtId="0" fontId="4" fillId="0" borderId="15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5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0" fillId="0" borderId="21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164" fontId="0" fillId="0" borderId="21" xfId="0" applyNumberForma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164" fontId="0" fillId="0" borderId="23" xfId="0" applyNumberForma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6" fillId="0" borderId="19" xfId="0" applyFont="1" applyBorder="1" applyAlignment="1">
      <alignment/>
    </xf>
    <xf numFmtId="0" fontId="0" fillId="0" borderId="22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2" xfId="0" applyFont="1" applyBorder="1" applyAlignment="1">
      <alignment/>
    </xf>
    <xf numFmtId="0" fontId="6" fillId="0" borderId="24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7" fillId="0" borderId="0" xfId="0" applyFont="1" applyAlignment="1">
      <alignment/>
    </xf>
    <xf numFmtId="0" fontId="6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3" xfId="0" applyBorder="1" applyAlignment="1">
      <alignment/>
    </xf>
    <xf numFmtId="0" fontId="0" fillId="0" borderId="27" xfId="0" applyBorder="1" applyAlignment="1">
      <alignment/>
    </xf>
    <xf numFmtId="0" fontId="4" fillId="0" borderId="26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7" xfId="0" applyFont="1" applyBorder="1" applyAlignment="1">
      <alignment/>
    </xf>
    <xf numFmtId="0" fontId="10" fillId="0" borderId="11" xfId="0" applyFont="1" applyBorder="1" applyAlignment="1">
      <alignment wrapText="1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164" fontId="4" fillId="0" borderId="29" xfId="0" applyNumberFormat="1" applyFont="1" applyBorder="1" applyAlignment="1">
      <alignment/>
    </xf>
    <xf numFmtId="164" fontId="0" fillId="0" borderId="29" xfId="0" applyNumberFormat="1" applyBorder="1" applyAlignment="1">
      <alignment/>
    </xf>
    <xf numFmtId="0" fontId="4" fillId="0" borderId="30" xfId="0" applyFont="1" applyBorder="1" applyAlignment="1">
      <alignment/>
    </xf>
    <xf numFmtId="0" fontId="4" fillId="0" borderId="0" xfId="0" applyFont="1" applyAlignment="1">
      <alignment/>
    </xf>
    <xf numFmtId="0" fontId="11" fillId="33" borderId="31" xfId="0" applyFont="1" applyFill="1" applyBorder="1" applyAlignment="1">
      <alignment/>
    </xf>
    <xf numFmtId="0" fontId="11" fillId="33" borderId="32" xfId="0" applyFont="1" applyFill="1" applyBorder="1" applyAlignment="1">
      <alignment/>
    </xf>
    <xf numFmtId="1" fontId="11" fillId="33" borderId="32" xfId="0" applyNumberFormat="1" applyFont="1" applyFill="1" applyBorder="1" applyAlignment="1">
      <alignment/>
    </xf>
    <xf numFmtId="1" fontId="11" fillId="33" borderId="18" xfId="0" applyNumberFormat="1" applyFont="1" applyFill="1" applyBorder="1" applyAlignment="1">
      <alignment/>
    </xf>
    <xf numFmtId="1" fontId="11" fillId="33" borderId="31" xfId="0" applyNumberFormat="1" applyFont="1" applyFill="1" applyBorder="1" applyAlignment="1">
      <alignment/>
    </xf>
    <xf numFmtId="1" fontId="11" fillId="33" borderId="32" xfId="0" applyNumberFormat="1" applyFont="1" applyFill="1" applyBorder="1" applyAlignment="1">
      <alignment/>
    </xf>
    <xf numFmtId="164" fontId="11" fillId="33" borderId="32" xfId="0" applyNumberFormat="1" applyFont="1" applyFill="1" applyBorder="1" applyAlignment="1">
      <alignment/>
    </xf>
    <xf numFmtId="0" fontId="11" fillId="33" borderId="18" xfId="0" applyFont="1" applyFill="1" applyBorder="1" applyAlignment="1">
      <alignment/>
    </xf>
    <xf numFmtId="0" fontId="12" fillId="33" borderId="31" xfId="0" applyFont="1" applyFill="1" applyBorder="1" applyAlignment="1">
      <alignment/>
    </xf>
    <xf numFmtId="0" fontId="12" fillId="33" borderId="32" xfId="0" applyFont="1" applyFill="1" applyBorder="1" applyAlignment="1">
      <alignment/>
    </xf>
    <xf numFmtId="0" fontId="12" fillId="33" borderId="18" xfId="0" applyFont="1" applyFill="1" applyBorder="1" applyAlignment="1">
      <alignment/>
    </xf>
    <xf numFmtId="0" fontId="13" fillId="33" borderId="31" xfId="0" applyFont="1" applyFill="1" applyBorder="1" applyAlignment="1">
      <alignment/>
    </xf>
    <xf numFmtId="1" fontId="4" fillId="0" borderId="21" xfId="0" applyNumberFormat="1" applyFont="1" applyBorder="1" applyAlignment="1">
      <alignment/>
    </xf>
    <xf numFmtId="0" fontId="13" fillId="33" borderId="32" xfId="0" applyFont="1" applyFill="1" applyBorder="1" applyAlignment="1">
      <alignment/>
    </xf>
    <xf numFmtId="0" fontId="13" fillId="33" borderId="18" xfId="0" applyFont="1" applyFill="1" applyBorder="1" applyAlignment="1">
      <alignment/>
    </xf>
    <xf numFmtId="0" fontId="7" fillId="0" borderId="20" xfId="0" applyFont="1" applyBorder="1" applyAlignment="1">
      <alignment/>
    </xf>
    <xf numFmtId="0" fontId="0" fillId="0" borderId="21" xfId="0" applyFont="1" applyBorder="1" applyAlignment="1">
      <alignment/>
    </xf>
    <xf numFmtId="164" fontId="0" fillId="0" borderId="21" xfId="0" applyNumberFormat="1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7" fillId="0" borderId="23" xfId="0" applyFont="1" applyBorder="1" applyAlignment="1">
      <alignment/>
    </xf>
    <xf numFmtId="164" fontId="0" fillId="0" borderId="23" xfId="0" applyNumberFormat="1" applyFont="1" applyBorder="1" applyAlignment="1">
      <alignment/>
    </xf>
    <xf numFmtId="0" fontId="7" fillId="0" borderId="26" xfId="0" applyFont="1" applyBorder="1" applyAlignment="1">
      <alignment/>
    </xf>
    <xf numFmtId="0" fontId="0" fillId="0" borderId="23" xfId="0" applyFont="1" applyBorder="1" applyAlignment="1">
      <alignment/>
    </xf>
    <xf numFmtId="164" fontId="0" fillId="0" borderId="23" xfId="0" applyNumberFormat="1" applyFont="1" applyBorder="1" applyAlignment="1">
      <alignment/>
    </xf>
    <xf numFmtId="0" fontId="14" fillId="0" borderId="23" xfId="0" applyFont="1" applyBorder="1" applyAlignment="1">
      <alignment/>
    </xf>
    <xf numFmtId="0" fontId="14" fillId="0" borderId="27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3" xfId="0" applyFont="1" applyBorder="1" applyAlignment="1">
      <alignment/>
    </xf>
    <xf numFmtId="0" fontId="15" fillId="0" borderId="11" xfId="0" applyFont="1" applyBorder="1" applyAlignment="1">
      <alignment wrapText="1"/>
    </xf>
    <xf numFmtId="0" fontId="16" fillId="0" borderId="11" xfId="0" applyFont="1" applyBorder="1" applyAlignment="1">
      <alignment wrapText="1"/>
    </xf>
    <xf numFmtId="0" fontId="15" fillId="0" borderId="32" xfId="0" applyFont="1" applyBorder="1" applyAlignment="1">
      <alignment wrapText="1"/>
    </xf>
    <xf numFmtId="0" fontId="4" fillId="0" borderId="32" xfId="0" applyFont="1" applyBorder="1" applyAlignment="1">
      <alignment/>
    </xf>
    <xf numFmtId="164" fontId="4" fillId="0" borderId="32" xfId="0" applyNumberFormat="1" applyFont="1" applyBorder="1" applyAlignment="1">
      <alignment/>
    </xf>
    <xf numFmtId="164" fontId="0" fillId="0" borderId="32" xfId="0" applyNumberFormat="1" applyFont="1" applyBorder="1" applyAlignment="1">
      <alignment/>
    </xf>
    <xf numFmtId="164" fontId="0" fillId="0" borderId="32" xfId="0" applyNumberFormat="1" applyBorder="1" applyAlignment="1">
      <alignment/>
    </xf>
    <xf numFmtId="0" fontId="4" fillId="0" borderId="33" xfId="0" applyFont="1" applyBorder="1" applyAlignment="1">
      <alignment/>
    </xf>
    <xf numFmtId="0" fontId="17" fillId="0" borderId="34" xfId="0" applyFont="1" applyBorder="1" applyAlignment="1">
      <alignment wrapText="1"/>
    </xf>
    <xf numFmtId="0" fontId="0" fillId="0" borderId="32" xfId="0" applyFont="1" applyBorder="1" applyAlignment="1">
      <alignment/>
    </xf>
    <xf numFmtId="164" fontId="0" fillId="0" borderId="32" xfId="0" applyNumberFormat="1" applyFont="1" applyBorder="1" applyAlignment="1">
      <alignment/>
    </xf>
    <xf numFmtId="0" fontId="18" fillId="0" borderId="35" xfId="0" applyFont="1" applyBorder="1" applyAlignment="1">
      <alignment/>
    </xf>
    <xf numFmtId="0" fontId="8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0" xfId="0" applyFont="1" applyAlignment="1">
      <alignment/>
    </xf>
    <xf numFmtId="0" fontId="4" fillId="0" borderId="38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37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40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42" xfId="0" applyFont="1" applyBorder="1" applyAlignment="1">
      <alignment/>
    </xf>
    <xf numFmtId="0" fontId="4" fillId="0" borderId="42" xfId="0" applyFont="1" applyBorder="1" applyAlignment="1">
      <alignment horizontal="center" wrapText="1"/>
    </xf>
    <xf numFmtId="0" fontId="4" fillId="0" borderId="43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/>
    </xf>
    <xf numFmtId="0" fontId="4" fillId="0" borderId="31" xfId="0" applyFont="1" applyBorder="1" applyAlignment="1">
      <alignment horizontal="center" wrapText="1"/>
    </xf>
    <xf numFmtId="0" fontId="4" fillId="0" borderId="46" xfId="0" applyFont="1" applyBorder="1" applyAlignment="1">
      <alignment/>
    </xf>
    <xf numFmtId="0" fontId="0" fillId="0" borderId="32" xfId="0" applyFont="1" applyBorder="1" applyAlignment="1">
      <alignment/>
    </xf>
    <xf numFmtId="0" fontId="4" fillId="0" borderId="32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45" xfId="0" applyBorder="1" applyAlignment="1">
      <alignment/>
    </xf>
    <xf numFmtId="0" fontId="0" fillId="0" borderId="19" xfId="0" applyBorder="1" applyAlignment="1">
      <alignment/>
    </xf>
    <xf numFmtId="0" fontId="0" fillId="0" borderId="47" xfId="0" applyBorder="1" applyAlignment="1">
      <alignment/>
    </xf>
    <xf numFmtId="0" fontId="0" fillId="0" borderId="32" xfId="0" applyBorder="1" applyAlignment="1">
      <alignment/>
    </xf>
    <xf numFmtId="0" fontId="4" fillId="0" borderId="10" xfId="0" applyFont="1" applyFill="1" applyBorder="1" applyAlignment="1">
      <alignment/>
    </xf>
    <xf numFmtId="0" fontId="19" fillId="0" borderId="31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19" fillId="0" borderId="47" xfId="0" applyFont="1" applyBorder="1" applyAlignment="1">
      <alignment horizontal="center"/>
    </xf>
    <xf numFmtId="0" fontId="20" fillId="0" borderId="48" xfId="0" applyFont="1" applyBorder="1" applyAlignment="1">
      <alignment horizontal="center" wrapText="1"/>
    </xf>
    <xf numFmtId="0" fontId="19" fillId="0" borderId="49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50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21" xfId="0" applyFont="1" applyBorder="1" applyAlignment="1">
      <alignment/>
    </xf>
    <xf numFmtId="0" fontId="20" fillId="0" borderId="21" xfId="0" applyFont="1" applyBorder="1" applyAlignment="1">
      <alignment horizontal="center"/>
    </xf>
    <xf numFmtId="0" fontId="0" fillId="0" borderId="36" xfId="0" applyBorder="1" applyAlignment="1">
      <alignment/>
    </xf>
    <xf numFmtId="0" fontId="0" fillId="0" borderId="50" xfId="0" applyBorder="1" applyAlignment="1">
      <alignment/>
    </xf>
    <xf numFmtId="0" fontId="0" fillId="0" borderId="24" xfId="0" applyBorder="1" applyAlignment="1">
      <alignment/>
    </xf>
    <xf numFmtId="0" fontId="0" fillId="0" borderId="51" xfId="0" applyBorder="1" applyAlignment="1">
      <alignment/>
    </xf>
    <xf numFmtId="0" fontId="4" fillId="0" borderId="24" xfId="0" applyFont="1" applyFill="1" applyBorder="1" applyAlignment="1">
      <alignment/>
    </xf>
    <xf numFmtId="0" fontId="19" fillId="0" borderId="51" xfId="0" applyFont="1" applyBorder="1" applyAlignment="1">
      <alignment horizontal="center"/>
    </xf>
    <xf numFmtId="0" fontId="19" fillId="0" borderId="52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4" fillId="0" borderId="25" xfId="0" applyFont="1" applyFill="1" applyBorder="1" applyAlignment="1">
      <alignment/>
    </xf>
    <xf numFmtId="0" fontId="19" fillId="0" borderId="26" xfId="0" applyFont="1" applyBorder="1" applyAlignment="1">
      <alignment horizontal="center"/>
    </xf>
    <xf numFmtId="0" fontId="19" fillId="0" borderId="53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20" fillId="0" borderId="53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0" fillId="0" borderId="48" xfId="0" applyFont="1" applyBorder="1" applyAlignment="1">
      <alignment horizontal="center"/>
    </xf>
    <xf numFmtId="0" fontId="20" fillId="0" borderId="54" xfId="0" applyFont="1" applyBorder="1" applyAlignment="1">
      <alignment horizontal="center"/>
    </xf>
    <xf numFmtId="0" fontId="19" fillId="0" borderId="54" xfId="0" applyFont="1" applyBorder="1" applyAlignment="1">
      <alignment horizontal="center"/>
    </xf>
    <xf numFmtId="0" fontId="19" fillId="0" borderId="55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56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57" xfId="0" applyFont="1" applyBorder="1" applyAlignment="1">
      <alignment horizontal="center"/>
    </xf>
    <xf numFmtId="0" fontId="4" fillId="0" borderId="11" xfId="0" applyFont="1" applyFill="1" applyBorder="1" applyAlignment="1">
      <alignment/>
    </xf>
    <xf numFmtId="0" fontId="20" fillId="0" borderId="28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20" fillId="0" borderId="58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59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60" xfId="0" applyFont="1" applyBorder="1" applyAlignment="1">
      <alignment horizontal="center"/>
    </xf>
    <xf numFmtId="0" fontId="20" fillId="0" borderId="36" xfId="0" applyFont="1" applyBorder="1" applyAlignment="1">
      <alignment horizontal="center"/>
    </xf>
    <xf numFmtId="0" fontId="20" fillId="0" borderId="50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4" fillId="0" borderId="19" xfId="0" applyFont="1" applyFill="1" applyBorder="1" applyAlignment="1">
      <alignment/>
    </xf>
    <xf numFmtId="0" fontId="19" fillId="33" borderId="31" xfId="0" applyFont="1" applyFill="1" applyBorder="1" applyAlignment="1">
      <alignment horizontal="center"/>
    </xf>
    <xf numFmtId="0" fontId="19" fillId="33" borderId="35" xfId="0" applyFont="1" applyFill="1" applyBorder="1" applyAlignment="1">
      <alignment horizontal="center"/>
    </xf>
    <xf numFmtId="0" fontId="19" fillId="33" borderId="32" xfId="0" applyFont="1" applyFill="1" applyBorder="1" applyAlignment="1">
      <alignment horizontal="center"/>
    </xf>
    <xf numFmtId="0" fontId="19" fillId="33" borderId="19" xfId="0" applyFont="1" applyFill="1" applyBorder="1" applyAlignment="1">
      <alignment horizontal="center"/>
    </xf>
    <xf numFmtId="0" fontId="19" fillId="33" borderId="21" xfId="0" applyFont="1" applyFill="1" applyBorder="1" applyAlignment="1">
      <alignment horizontal="center"/>
    </xf>
    <xf numFmtId="0" fontId="19" fillId="33" borderId="48" xfId="0" applyFont="1" applyFill="1" applyBorder="1" applyAlignment="1">
      <alignment horizontal="center"/>
    </xf>
    <xf numFmtId="0" fontId="19" fillId="33" borderId="42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19" fillId="33" borderId="47" xfId="0" applyFont="1" applyFill="1" applyBorder="1" applyAlignment="1">
      <alignment horizontal="center"/>
    </xf>
    <xf numFmtId="0" fontId="19" fillId="33" borderId="49" xfId="0" applyFont="1" applyFill="1" applyBorder="1" applyAlignment="1">
      <alignment horizontal="center"/>
    </xf>
    <xf numFmtId="0" fontId="19" fillId="33" borderId="18" xfId="0" applyFont="1" applyFill="1" applyBorder="1" applyAlignment="1">
      <alignment horizontal="center"/>
    </xf>
    <xf numFmtId="0" fontId="19" fillId="33" borderId="45" xfId="0" applyFont="1" applyFill="1" applyBorder="1" applyAlignment="1">
      <alignment horizontal="center"/>
    </xf>
    <xf numFmtId="0" fontId="19" fillId="33" borderId="36" xfId="0" applyFont="1" applyFill="1" applyBorder="1" applyAlignment="1">
      <alignment horizontal="center"/>
    </xf>
    <xf numFmtId="0" fontId="19" fillId="33" borderId="50" xfId="0" applyFont="1" applyFill="1" applyBorder="1" applyAlignment="1">
      <alignment horizontal="center"/>
    </xf>
    <xf numFmtId="0" fontId="19" fillId="33" borderId="24" xfId="0" applyFont="1" applyFill="1" applyBorder="1" applyAlignment="1">
      <alignment horizontal="center"/>
    </xf>
    <xf numFmtId="0" fontId="19" fillId="33" borderId="51" xfId="0" applyFont="1" applyFill="1" applyBorder="1" applyAlignment="1">
      <alignment horizontal="center"/>
    </xf>
    <xf numFmtId="0" fontId="19" fillId="33" borderId="21" xfId="0" applyFont="1" applyFill="1" applyBorder="1" applyAlignment="1">
      <alignment/>
    </xf>
    <xf numFmtId="0" fontId="19" fillId="0" borderId="0" xfId="0" applyFont="1" applyBorder="1" applyAlignment="1">
      <alignment horizontal="center"/>
    </xf>
    <xf numFmtId="0" fontId="4" fillId="0" borderId="11" xfId="0" applyFont="1" applyFill="1" applyBorder="1" applyAlignment="1">
      <alignment/>
    </xf>
    <xf numFmtId="0" fontId="0" fillId="33" borderId="37" xfId="0" applyFont="1" applyFill="1" applyBorder="1" applyAlignment="1">
      <alignment/>
    </xf>
    <xf numFmtId="0" fontId="19" fillId="33" borderId="15" xfId="0" applyFont="1" applyFill="1" applyBorder="1" applyAlignment="1">
      <alignment horizontal="center"/>
    </xf>
    <xf numFmtId="0" fontId="19" fillId="33" borderId="43" xfId="0" applyFont="1" applyFill="1" applyBorder="1" applyAlignment="1">
      <alignment horizontal="center"/>
    </xf>
    <xf numFmtId="0" fontId="20" fillId="33" borderId="42" xfId="0" applyFont="1" applyFill="1" applyBorder="1" applyAlignment="1">
      <alignment horizontal="center"/>
    </xf>
    <xf numFmtId="0" fontId="19" fillId="33" borderId="61" xfId="0" applyFont="1" applyFill="1" applyBorder="1" applyAlignment="1">
      <alignment horizontal="center"/>
    </xf>
    <xf numFmtId="0" fontId="19" fillId="33" borderId="17" xfId="0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20" fillId="0" borderId="44" xfId="0" applyFont="1" applyBorder="1" applyAlignment="1">
      <alignment horizontal="center"/>
    </xf>
    <xf numFmtId="0" fontId="20" fillId="0" borderId="62" xfId="0" applyFont="1" applyBorder="1" applyAlignment="1">
      <alignment horizontal="center"/>
    </xf>
    <xf numFmtId="0" fontId="20" fillId="0" borderId="63" xfId="0" applyFont="1" applyBorder="1" applyAlignment="1">
      <alignment horizontal="center"/>
    </xf>
    <xf numFmtId="0" fontId="20" fillId="0" borderId="64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65" xfId="0" applyFont="1" applyBorder="1" applyAlignment="1">
      <alignment horizontal="center"/>
    </xf>
    <xf numFmtId="0" fontId="10" fillId="0" borderId="66" xfId="0" applyFont="1" applyBorder="1" applyAlignment="1">
      <alignment horizontal="center" wrapText="1"/>
    </xf>
    <xf numFmtId="0" fontId="10" fillId="0" borderId="38" xfId="0" applyFont="1" applyBorder="1" applyAlignment="1">
      <alignment horizontal="center"/>
    </xf>
    <xf numFmtId="0" fontId="10" fillId="0" borderId="66" xfId="0" applyFont="1" applyBorder="1" applyAlignment="1">
      <alignment horizontal="center"/>
    </xf>
    <xf numFmtId="0" fontId="10" fillId="0" borderId="38" xfId="0" applyFont="1" applyBorder="1" applyAlignment="1">
      <alignment horizontal="left"/>
    </xf>
    <xf numFmtId="0" fontId="10" fillId="0" borderId="67" xfId="0" applyFont="1" applyBorder="1" applyAlignment="1">
      <alignment horizontal="left"/>
    </xf>
    <xf numFmtId="0" fontId="10" fillId="0" borderId="67" xfId="0" applyFont="1" applyBorder="1" applyAlignment="1">
      <alignment horizontal="center"/>
    </xf>
    <xf numFmtId="0" fontId="10" fillId="0" borderId="68" xfId="0" applyFont="1" applyBorder="1" applyAlignment="1">
      <alignment horizontal="center"/>
    </xf>
    <xf numFmtId="0" fontId="10" fillId="0" borderId="69" xfId="0" applyFont="1" applyBorder="1" applyAlignment="1">
      <alignment horizontal="center"/>
    </xf>
    <xf numFmtId="0" fontId="10" fillId="0" borderId="70" xfId="0" applyFont="1" applyBorder="1" applyAlignment="1">
      <alignment horizontal="center"/>
    </xf>
    <xf numFmtId="0" fontId="10" fillId="0" borderId="21" xfId="0" applyFont="1" applyBorder="1" applyAlignment="1">
      <alignment horizontal="left"/>
    </xf>
    <xf numFmtId="0" fontId="10" fillId="0" borderId="21" xfId="0" applyFont="1" applyBorder="1" applyAlignment="1">
      <alignment horizontal="center"/>
    </xf>
    <xf numFmtId="0" fontId="10" fillId="0" borderId="65" xfId="0" applyFont="1" applyBorder="1" applyAlignment="1">
      <alignment horizontal="center" wrapText="1"/>
    </xf>
    <xf numFmtId="14" fontId="10" fillId="0" borderId="66" xfId="0" applyNumberFormat="1" applyFont="1" applyBorder="1" applyAlignment="1">
      <alignment horizontal="center" textRotation="90" wrapText="1"/>
    </xf>
    <xf numFmtId="0" fontId="10" fillId="0" borderId="38" xfId="0" applyFont="1" applyBorder="1" applyAlignment="1">
      <alignment horizontal="center" textRotation="90"/>
    </xf>
    <xf numFmtId="0" fontId="10" fillId="0" borderId="71" xfId="0" applyFont="1" applyBorder="1" applyAlignment="1">
      <alignment horizontal="center" textRotation="90"/>
    </xf>
    <xf numFmtId="0" fontId="10" fillId="0" borderId="70" xfId="0" applyFont="1" applyBorder="1" applyAlignment="1">
      <alignment horizontal="center" textRotation="90"/>
    </xf>
    <xf numFmtId="0" fontId="10" fillId="0" borderId="69" xfId="0" applyFont="1" applyBorder="1" applyAlignment="1">
      <alignment horizontal="center" textRotation="90" wrapText="1"/>
    </xf>
    <xf numFmtId="0" fontId="10" fillId="0" borderId="70" xfId="0" applyFont="1" applyBorder="1" applyAlignment="1">
      <alignment horizontal="center" textRotation="90" wrapText="1"/>
    </xf>
    <xf numFmtId="0" fontId="10" fillId="0" borderId="21" xfId="0" applyFont="1" applyBorder="1" applyAlignment="1">
      <alignment horizontal="center" textRotation="90" wrapText="1"/>
    </xf>
    <xf numFmtId="0" fontId="10" fillId="0" borderId="68" xfId="0" applyFont="1" applyBorder="1" applyAlignment="1">
      <alignment horizontal="center" textRotation="90"/>
    </xf>
    <xf numFmtId="0" fontId="10" fillId="0" borderId="69" xfId="0" applyFont="1" applyBorder="1" applyAlignment="1">
      <alignment horizontal="center" textRotation="90"/>
    </xf>
    <xf numFmtId="49" fontId="21" fillId="0" borderId="65" xfId="0" applyNumberFormat="1" applyFont="1" applyBorder="1" applyAlignment="1">
      <alignment textRotation="90" wrapText="1"/>
    </xf>
    <xf numFmtId="0" fontId="10" fillId="0" borderId="66" xfId="0" applyFont="1" applyBorder="1" applyAlignment="1">
      <alignment horizontal="center" textRotation="90" wrapText="1"/>
    </xf>
    <xf numFmtId="0" fontId="10" fillId="0" borderId="68" xfId="0" applyFont="1" applyBorder="1" applyAlignment="1">
      <alignment horizontal="center" textRotation="90" wrapText="1"/>
    </xf>
    <xf numFmtId="0" fontId="10" fillId="0" borderId="23" xfId="0" applyFont="1" applyBorder="1" applyAlignment="1">
      <alignment horizontal="center" textRotation="90"/>
    </xf>
    <xf numFmtId="164" fontId="21" fillId="0" borderId="23" xfId="0" applyNumberFormat="1" applyFont="1" applyBorder="1" applyAlignment="1">
      <alignment textRotation="90"/>
    </xf>
    <xf numFmtId="0" fontId="22" fillId="0" borderId="0" xfId="0" applyFont="1" applyAlignment="1">
      <alignment/>
    </xf>
    <xf numFmtId="0" fontId="22" fillId="0" borderId="72" xfId="0" applyFont="1" applyBorder="1" applyAlignment="1">
      <alignment/>
    </xf>
    <xf numFmtId="0" fontId="22" fillId="0" borderId="73" xfId="0" applyFont="1" applyBorder="1" applyAlignment="1">
      <alignment/>
    </xf>
    <xf numFmtId="0" fontId="22" fillId="0" borderId="72" xfId="0" applyFont="1" applyBorder="1" applyAlignment="1">
      <alignment/>
    </xf>
    <xf numFmtId="0" fontId="22" fillId="0" borderId="74" xfId="0" applyFont="1" applyBorder="1" applyAlignment="1">
      <alignment/>
    </xf>
    <xf numFmtId="0" fontId="22" fillId="0" borderId="75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76" xfId="0" applyFont="1" applyBorder="1" applyAlignment="1">
      <alignment/>
    </xf>
    <xf numFmtId="0" fontId="22" fillId="0" borderId="21" xfId="0" applyFont="1" applyBorder="1" applyAlignment="1">
      <alignment/>
    </xf>
    <xf numFmtId="0" fontId="23" fillId="0" borderId="21" xfId="0" applyFont="1" applyBorder="1" applyAlignment="1">
      <alignment/>
    </xf>
    <xf numFmtId="0" fontId="22" fillId="0" borderId="77" xfId="0" applyFont="1" applyBorder="1" applyAlignment="1">
      <alignment/>
    </xf>
    <xf numFmtId="0" fontId="22" fillId="0" borderId="78" xfId="0" applyFont="1" applyBorder="1" applyAlignment="1">
      <alignment/>
    </xf>
    <xf numFmtId="0" fontId="22" fillId="0" borderId="79" xfId="0" applyFont="1" applyBorder="1" applyAlignment="1">
      <alignment/>
    </xf>
    <xf numFmtId="164" fontId="22" fillId="0" borderId="75" xfId="0" applyNumberFormat="1" applyFont="1" applyBorder="1" applyAlignment="1">
      <alignment/>
    </xf>
    <xf numFmtId="164" fontId="24" fillId="0" borderId="53" xfId="0" applyNumberFormat="1" applyFont="1" applyBorder="1" applyAlignment="1">
      <alignment/>
    </xf>
    <xf numFmtId="0" fontId="0" fillId="0" borderId="0" xfId="0" applyAlignment="1">
      <alignment vertical="top" wrapText="1"/>
    </xf>
    <xf numFmtId="0" fontId="22" fillId="0" borderId="50" xfId="0" applyFont="1" applyBorder="1" applyAlignment="1">
      <alignment/>
    </xf>
    <xf numFmtId="0" fontId="24" fillId="0" borderId="51" xfId="0" applyFont="1" applyBorder="1" applyAlignment="1">
      <alignment/>
    </xf>
    <xf numFmtId="0" fontId="24" fillId="0" borderId="45" xfId="0" applyFont="1" applyBorder="1" applyAlignment="1">
      <alignment/>
    </xf>
    <xf numFmtId="0" fontId="24" fillId="0" borderId="48" xfId="0" applyFont="1" applyBorder="1" applyAlignment="1">
      <alignment/>
    </xf>
    <xf numFmtId="0" fontId="24" fillId="0" borderId="36" xfId="0" applyFont="1" applyBorder="1" applyAlignment="1">
      <alignment/>
    </xf>
    <xf numFmtId="0" fontId="24" fillId="0" borderId="24" xfId="0" applyFont="1" applyBorder="1" applyAlignment="1">
      <alignment/>
    </xf>
    <xf numFmtId="0" fontId="24" fillId="0" borderId="21" xfId="0" applyFont="1" applyBorder="1" applyAlignment="1">
      <alignment/>
    </xf>
    <xf numFmtId="0" fontId="24" fillId="0" borderId="21" xfId="0" applyFont="1" applyBorder="1" applyAlignment="1">
      <alignment/>
    </xf>
    <xf numFmtId="0" fontId="24" fillId="0" borderId="18" xfId="0" applyFont="1" applyBorder="1" applyAlignment="1">
      <alignment/>
    </xf>
    <xf numFmtId="0" fontId="24" fillId="0" borderId="52" xfId="0" applyFont="1" applyBorder="1" applyAlignment="1">
      <alignment/>
    </xf>
    <xf numFmtId="0" fontId="24" fillId="0" borderId="20" xfId="0" applyFont="1" applyBorder="1" applyAlignment="1">
      <alignment/>
    </xf>
    <xf numFmtId="164" fontId="24" fillId="0" borderId="35" xfId="0" applyNumberFormat="1" applyFont="1" applyBorder="1" applyAlignment="1">
      <alignment/>
    </xf>
    <xf numFmtId="0" fontId="22" fillId="0" borderId="51" xfId="0" applyFont="1" applyBorder="1" applyAlignment="1">
      <alignment/>
    </xf>
    <xf numFmtId="0" fontId="22" fillId="0" borderId="45" xfId="0" applyFont="1" applyBorder="1" applyAlignment="1">
      <alignment/>
    </xf>
    <xf numFmtId="0" fontId="22" fillId="0" borderId="48" xfId="0" applyFont="1" applyBorder="1" applyAlignment="1">
      <alignment/>
    </xf>
    <xf numFmtId="0" fontId="22" fillId="0" borderId="36" xfId="0" applyFont="1" applyBorder="1" applyAlignment="1">
      <alignment/>
    </xf>
    <xf numFmtId="0" fontId="22" fillId="0" borderId="24" xfId="0" applyFont="1" applyBorder="1" applyAlignment="1">
      <alignment/>
    </xf>
    <xf numFmtId="0" fontId="22" fillId="0" borderId="18" xfId="0" applyFont="1" applyBorder="1" applyAlignment="1">
      <alignment/>
    </xf>
    <xf numFmtId="0" fontId="22" fillId="0" borderId="52" xfId="0" applyFont="1" applyBorder="1" applyAlignment="1">
      <alignment/>
    </xf>
    <xf numFmtId="0" fontId="22" fillId="0" borderId="20" xfId="0" applyFont="1" applyBorder="1" applyAlignment="1">
      <alignment/>
    </xf>
    <xf numFmtId="164" fontId="22" fillId="0" borderId="35" xfId="0" applyNumberFormat="1" applyFont="1" applyBorder="1" applyAlignment="1">
      <alignment/>
    </xf>
    <xf numFmtId="0" fontId="22" fillId="0" borderId="57" xfId="0" applyFont="1" applyBorder="1" applyAlignment="1">
      <alignment/>
    </xf>
    <xf numFmtId="0" fontId="22" fillId="0" borderId="55" xfId="0" applyFont="1" applyBorder="1" applyAlignment="1">
      <alignment/>
    </xf>
    <xf numFmtId="0" fontId="22" fillId="0" borderId="80" xfId="0" applyFont="1" applyBorder="1" applyAlignment="1">
      <alignment/>
    </xf>
    <xf numFmtId="0" fontId="22" fillId="0" borderId="54" xfId="0" applyFont="1" applyBorder="1" applyAlignment="1">
      <alignment/>
    </xf>
    <xf numFmtId="0" fontId="22" fillId="0" borderId="53" xfId="0" applyFont="1" applyBorder="1" applyAlignment="1">
      <alignment/>
    </xf>
    <xf numFmtId="0" fontId="22" fillId="0" borderId="25" xfId="0" applyFont="1" applyBorder="1" applyAlignment="1">
      <alignment/>
    </xf>
    <xf numFmtId="0" fontId="22" fillId="0" borderId="23" xfId="0" applyFont="1" applyBorder="1" applyAlignment="1">
      <alignment/>
    </xf>
    <xf numFmtId="0" fontId="24" fillId="0" borderId="23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56" xfId="0" applyFont="1" applyBorder="1" applyAlignment="1">
      <alignment/>
    </xf>
    <xf numFmtId="0" fontId="22" fillId="0" borderId="26" xfId="0" applyFont="1" applyBorder="1" applyAlignment="1">
      <alignment/>
    </xf>
    <xf numFmtId="164" fontId="22" fillId="0" borderId="43" xfId="0" applyNumberFormat="1" applyFont="1" applyBorder="1" applyAlignment="1">
      <alignment/>
    </xf>
    <xf numFmtId="0" fontId="25" fillId="0" borderId="28" xfId="0" applyFont="1" applyBorder="1" applyAlignment="1">
      <alignment wrapText="1"/>
    </xf>
    <xf numFmtId="0" fontId="25" fillId="0" borderId="29" xfId="0" applyFont="1" applyBorder="1" applyAlignment="1">
      <alignment/>
    </xf>
    <xf numFmtId="0" fontId="25" fillId="0" borderId="58" xfId="0" applyFont="1" applyBorder="1" applyAlignment="1">
      <alignment/>
    </xf>
    <xf numFmtId="0" fontId="25" fillId="0" borderId="59" xfId="0" applyFont="1" applyBorder="1" applyAlignment="1">
      <alignment/>
    </xf>
    <xf numFmtId="164" fontId="25" fillId="0" borderId="29" xfId="0" applyNumberFormat="1" applyFont="1" applyBorder="1" applyAlignment="1">
      <alignment/>
    </xf>
    <xf numFmtId="164" fontId="24" fillId="0" borderId="58" xfId="0" applyNumberFormat="1" applyFont="1" applyBorder="1" applyAlignment="1">
      <alignment/>
    </xf>
    <xf numFmtId="0" fontId="25" fillId="0" borderId="30" xfId="0" applyFont="1" applyBorder="1" applyAlignment="1">
      <alignment/>
    </xf>
    <xf numFmtId="0" fontId="22" fillId="0" borderId="45" xfId="0" applyFont="1" applyBorder="1" applyAlignment="1">
      <alignment/>
    </xf>
    <xf numFmtId="0" fontId="22" fillId="33" borderId="47" xfId="0" applyFont="1" applyFill="1" applyBorder="1" applyAlignment="1">
      <alignment/>
    </xf>
    <xf numFmtId="0" fontId="22" fillId="33" borderId="45" xfId="0" applyFont="1" applyFill="1" applyBorder="1" applyAlignment="1">
      <alignment/>
    </xf>
    <xf numFmtId="0" fontId="22" fillId="33" borderId="42" xfId="0" applyFont="1" applyFill="1" applyBorder="1" applyAlignment="1">
      <alignment/>
    </xf>
    <xf numFmtId="0" fontId="22" fillId="33" borderId="35" xfId="0" applyFont="1" applyFill="1" applyBorder="1" applyAlignment="1">
      <alignment/>
    </xf>
    <xf numFmtId="0" fontId="22" fillId="33" borderId="19" xfId="0" applyFont="1" applyFill="1" applyBorder="1" applyAlignment="1">
      <alignment/>
    </xf>
    <xf numFmtId="0" fontId="22" fillId="33" borderId="32" xfId="0" applyFont="1" applyFill="1" applyBorder="1" applyAlignment="1">
      <alignment/>
    </xf>
    <xf numFmtId="0" fontId="22" fillId="33" borderId="21" xfId="0" applyFont="1" applyFill="1" applyBorder="1" applyAlignment="1">
      <alignment/>
    </xf>
    <xf numFmtId="0" fontId="23" fillId="0" borderId="32" xfId="0" applyFont="1" applyBorder="1" applyAlignment="1">
      <alignment/>
    </xf>
    <xf numFmtId="0" fontId="22" fillId="33" borderId="18" xfId="0" applyFont="1" applyFill="1" applyBorder="1" applyAlignment="1">
      <alignment/>
    </xf>
    <xf numFmtId="0" fontId="22" fillId="33" borderId="49" xfId="0" applyFont="1" applyFill="1" applyBorder="1" applyAlignment="1">
      <alignment/>
    </xf>
    <xf numFmtId="0" fontId="26" fillId="33" borderId="31" xfId="0" applyFont="1" applyFill="1" applyBorder="1" applyAlignment="1">
      <alignment/>
    </xf>
    <xf numFmtId="0" fontId="26" fillId="33" borderId="32" xfId="0" applyFont="1" applyFill="1" applyBorder="1" applyAlignment="1">
      <alignment/>
    </xf>
    <xf numFmtId="164" fontId="23" fillId="0" borderId="35" xfId="0" applyNumberFormat="1" applyFont="1" applyBorder="1" applyAlignment="1">
      <alignment/>
    </xf>
    <xf numFmtId="0" fontId="0" fillId="0" borderId="17" xfId="0" applyBorder="1" applyAlignment="1">
      <alignment/>
    </xf>
    <xf numFmtId="0" fontId="22" fillId="0" borderId="50" xfId="0" applyFont="1" applyBorder="1" applyAlignment="1">
      <alignment/>
    </xf>
    <xf numFmtId="164" fontId="24" fillId="0" borderId="36" xfId="0" applyNumberFormat="1" applyFont="1" applyBorder="1" applyAlignment="1">
      <alignment/>
    </xf>
    <xf numFmtId="0" fontId="22" fillId="0" borderId="57" xfId="0" applyFont="1" applyBorder="1" applyAlignment="1">
      <alignment/>
    </xf>
    <xf numFmtId="0" fontId="22" fillId="0" borderId="21" xfId="0" applyFont="1" applyBorder="1" applyAlignment="1">
      <alignment/>
    </xf>
    <xf numFmtId="0" fontId="22" fillId="0" borderId="47" xfId="0" applyFont="1" applyBorder="1" applyAlignment="1">
      <alignment/>
    </xf>
    <xf numFmtId="0" fontId="22" fillId="0" borderId="42" xfId="0" applyFont="1" applyBorder="1" applyAlignment="1">
      <alignment/>
    </xf>
    <xf numFmtId="0" fontId="22" fillId="0" borderId="35" xfId="0" applyFont="1" applyBorder="1" applyAlignment="1">
      <alignment/>
    </xf>
    <xf numFmtId="0" fontId="22" fillId="0" borderId="19" xfId="0" applyFont="1" applyBorder="1" applyAlignment="1">
      <alignment/>
    </xf>
    <xf numFmtId="0" fontId="22" fillId="0" borderId="32" xfId="0" applyFont="1" applyBorder="1" applyAlignment="1">
      <alignment/>
    </xf>
    <xf numFmtId="0" fontId="22" fillId="0" borderId="32" xfId="0" applyFont="1" applyBorder="1" applyAlignment="1">
      <alignment/>
    </xf>
    <xf numFmtId="0" fontId="24" fillId="0" borderId="32" xfId="0" applyFont="1" applyBorder="1" applyAlignment="1">
      <alignment/>
    </xf>
    <xf numFmtId="0" fontId="22" fillId="0" borderId="49" xfId="0" applyFont="1" applyBorder="1" applyAlignment="1">
      <alignment/>
    </xf>
    <xf numFmtId="0" fontId="22" fillId="0" borderId="31" xfId="0" applyFont="1" applyBorder="1" applyAlignment="1">
      <alignment/>
    </xf>
    <xf numFmtId="0" fontId="25" fillId="0" borderId="11" xfId="0" applyFont="1" applyBorder="1" applyAlignment="1">
      <alignment wrapText="1"/>
    </xf>
    <xf numFmtId="164" fontId="27" fillId="0" borderId="58" xfId="0" applyNumberFormat="1" applyFont="1" applyBorder="1" applyAlignment="1">
      <alignment/>
    </xf>
    <xf numFmtId="0" fontId="22" fillId="33" borderId="0" xfId="0" applyFont="1" applyFill="1" applyBorder="1" applyAlignment="1">
      <alignment/>
    </xf>
    <xf numFmtId="0" fontId="22" fillId="33" borderId="80" xfId="0" applyFont="1" applyFill="1" applyBorder="1" applyAlignment="1">
      <alignment/>
    </xf>
    <xf numFmtId="0" fontId="22" fillId="33" borderId="81" xfId="0" applyFont="1" applyFill="1" applyBorder="1" applyAlignment="1">
      <alignment/>
    </xf>
    <xf numFmtId="0" fontId="22" fillId="33" borderId="43" xfId="0" applyFont="1" applyFill="1" applyBorder="1" applyAlignment="1">
      <alignment/>
    </xf>
    <xf numFmtId="0" fontId="22" fillId="33" borderId="37" xfId="0" applyFont="1" applyFill="1" applyBorder="1" applyAlignment="1">
      <alignment/>
    </xf>
    <xf numFmtId="0" fontId="22" fillId="33" borderId="16" xfId="0" applyFont="1" applyFill="1" applyBorder="1" applyAlignment="1">
      <alignment/>
    </xf>
    <xf numFmtId="0" fontId="28" fillId="33" borderId="81" xfId="0" applyFont="1" applyFill="1" applyBorder="1" applyAlignment="1">
      <alignment/>
    </xf>
    <xf numFmtId="0" fontId="22" fillId="0" borderId="16" xfId="0" applyFont="1" applyBorder="1" applyAlignment="1">
      <alignment/>
    </xf>
    <xf numFmtId="0" fontId="22" fillId="33" borderId="17" xfId="0" applyFont="1" applyFill="1" applyBorder="1" applyAlignment="1">
      <alignment/>
    </xf>
    <xf numFmtId="0" fontId="22" fillId="33" borderId="61" xfId="0" applyFont="1" applyFill="1" applyBorder="1" applyAlignment="1">
      <alignment/>
    </xf>
    <xf numFmtId="0" fontId="29" fillId="33" borderId="43" xfId="0" applyFont="1" applyFill="1" applyBorder="1" applyAlignment="1">
      <alignment/>
    </xf>
    <xf numFmtId="0" fontId="22" fillId="33" borderId="15" xfId="0" applyFont="1" applyFill="1" applyBorder="1" applyAlignment="1">
      <alignment/>
    </xf>
    <xf numFmtId="0" fontId="28" fillId="33" borderId="16" xfId="0" applyFont="1" applyFill="1" applyBorder="1" applyAlignment="1">
      <alignment/>
    </xf>
    <xf numFmtId="1" fontId="22" fillId="33" borderId="43" xfId="0" applyNumberFormat="1" applyFont="1" applyFill="1" applyBorder="1" applyAlignment="1">
      <alignment/>
    </xf>
    <xf numFmtId="164" fontId="22" fillId="33" borderId="43" xfId="0" applyNumberFormat="1" applyFont="1" applyFill="1" applyBorder="1" applyAlignment="1">
      <alignment/>
    </xf>
    <xf numFmtId="0" fontId="25" fillId="0" borderId="60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13" xfId="0" applyFont="1" applyBorder="1" applyAlignment="1">
      <alignment/>
    </xf>
    <xf numFmtId="0" fontId="25" fillId="0" borderId="11" xfId="0" applyFont="1" applyBorder="1" applyAlignment="1">
      <alignment/>
    </xf>
    <xf numFmtId="164" fontId="25" fillId="0" borderId="60" xfId="0" applyNumberFormat="1" applyFont="1" applyBorder="1" applyAlignment="1">
      <alignment/>
    </xf>
    <xf numFmtId="0" fontId="4" fillId="0" borderId="60" xfId="0" applyFont="1" applyBorder="1" applyAlignment="1">
      <alignment/>
    </xf>
    <xf numFmtId="164" fontId="25" fillId="0" borderId="32" xfId="0" applyNumberFormat="1" applyFont="1" applyBorder="1" applyAlignment="1">
      <alignment/>
    </xf>
    <xf numFmtId="164" fontId="22" fillId="0" borderId="21" xfId="0" applyNumberFormat="1" applyFont="1" applyBorder="1" applyAlignment="1">
      <alignment/>
    </xf>
    <xf numFmtId="0" fontId="25" fillId="0" borderId="21" xfId="0" applyFont="1" applyBorder="1" applyAlignment="1">
      <alignment/>
    </xf>
    <xf numFmtId="164" fontId="25" fillId="0" borderId="21" xfId="0" applyNumberFormat="1" applyFont="1" applyBorder="1" applyAlignment="1">
      <alignment/>
    </xf>
    <xf numFmtId="0" fontId="4" fillId="0" borderId="0" xfId="0" applyFont="1" applyAlignment="1">
      <alignment/>
    </xf>
    <xf numFmtId="0" fontId="25" fillId="0" borderId="31" xfId="0" applyFont="1" applyBorder="1" applyAlignment="1">
      <alignment/>
    </xf>
    <xf numFmtId="0" fontId="25" fillId="0" borderId="32" xfId="0" applyFont="1" applyBorder="1" applyAlignment="1">
      <alignment/>
    </xf>
    <xf numFmtId="0" fontId="29" fillId="0" borderId="32" xfId="0" applyFont="1" applyBorder="1" applyAlignment="1">
      <alignment/>
    </xf>
    <xf numFmtId="0" fontId="0" fillId="0" borderId="18" xfId="0" applyBorder="1" applyAlignment="1">
      <alignment/>
    </xf>
    <xf numFmtId="0" fontId="25" fillId="0" borderId="20" xfId="0" applyFont="1" applyBorder="1" applyAlignment="1">
      <alignment horizontal="right"/>
    </xf>
    <xf numFmtId="0" fontId="25" fillId="0" borderId="21" xfId="0" applyFont="1" applyBorder="1" applyAlignment="1">
      <alignment/>
    </xf>
    <xf numFmtId="0" fontId="29" fillId="0" borderId="21" xfId="0" applyFont="1" applyBorder="1" applyAlignment="1">
      <alignment/>
    </xf>
    <xf numFmtId="164" fontId="25" fillId="0" borderId="21" xfId="0" applyNumberFormat="1" applyFont="1" applyBorder="1" applyAlignment="1">
      <alignment/>
    </xf>
    <xf numFmtId="0" fontId="0" fillId="0" borderId="39" xfId="0" applyBorder="1" applyAlignment="1">
      <alignment horizontal="right"/>
    </xf>
    <xf numFmtId="0" fontId="25" fillId="0" borderId="46" xfId="0" applyFont="1" applyBorder="1" applyAlignment="1">
      <alignment/>
    </xf>
    <xf numFmtId="0" fontId="25" fillId="0" borderId="41" xfId="0" applyFont="1" applyBorder="1" applyAlignment="1">
      <alignment/>
    </xf>
    <xf numFmtId="0" fontId="25" fillId="0" borderId="44" xfId="0" applyFont="1" applyBorder="1" applyAlignment="1">
      <alignment/>
    </xf>
    <xf numFmtId="0" fontId="25" fillId="0" borderId="39" xfId="0" applyFont="1" applyBorder="1" applyAlignment="1">
      <alignment/>
    </xf>
    <xf numFmtId="0" fontId="25" fillId="0" borderId="40" xfId="0" applyFont="1" applyBorder="1" applyAlignment="1">
      <alignment/>
    </xf>
    <xf numFmtId="164" fontId="25" fillId="0" borderId="82" xfId="0" applyNumberFormat="1" applyFont="1" applyBorder="1" applyAlignment="1">
      <alignment/>
    </xf>
    <xf numFmtId="164" fontId="25" fillId="0" borderId="34" xfId="0" applyNumberFormat="1" applyFont="1" applyBorder="1" applyAlignment="1">
      <alignment/>
    </xf>
    <xf numFmtId="0" fontId="0" fillId="0" borderId="82" xfId="0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6" fillId="0" borderId="28" xfId="0" applyFont="1" applyBorder="1" applyAlignment="1">
      <alignment/>
    </xf>
    <xf numFmtId="0" fontId="6" fillId="0" borderId="58" xfId="0" applyFont="1" applyBorder="1" applyAlignment="1">
      <alignment/>
    </xf>
    <xf numFmtId="0" fontId="6" fillId="0" borderId="7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37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43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60" xfId="0" applyFont="1" applyBorder="1" applyAlignment="1">
      <alignment horizontal="center" wrapText="1"/>
    </xf>
    <xf numFmtId="0" fontId="6" fillId="0" borderId="28" xfId="0" applyFont="1" applyBorder="1" applyAlignment="1">
      <alignment horizontal="center" textRotation="90" wrapText="1"/>
    </xf>
    <xf numFmtId="0" fontId="6" fillId="0" borderId="29" xfId="0" applyFont="1" applyBorder="1" applyAlignment="1">
      <alignment horizontal="center" textRotation="90" wrapText="1"/>
    </xf>
    <xf numFmtId="0" fontId="6" fillId="0" borderId="58" xfId="0" applyFont="1" applyBorder="1" applyAlignment="1">
      <alignment horizontal="center" textRotation="90" wrapText="1"/>
    </xf>
    <xf numFmtId="0" fontId="5" fillId="0" borderId="21" xfId="0" applyFont="1" applyBorder="1" applyAlignment="1">
      <alignment horizontal="center" textRotation="90" wrapText="1"/>
    </xf>
    <xf numFmtId="0" fontId="6" fillId="0" borderId="59" xfId="0" applyFont="1" applyBorder="1" applyAlignment="1">
      <alignment horizontal="center" textRotation="90" wrapText="1"/>
    </xf>
    <xf numFmtId="0" fontId="6" fillId="0" borderId="30" xfId="0" applyFont="1" applyBorder="1" applyAlignment="1">
      <alignment horizontal="center" wrapText="1"/>
    </xf>
    <xf numFmtId="0" fontId="10" fillId="0" borderId="11" xfId="0" applyFont="1" applyBorder="1" applyAlignment="1">
      <alignment horizontal="center" textRotation="90" wrapText="1"/>
    </xf>
    <xf numFmtId="0" fontId="10" fillId="0" borderId="65" xfId="0" applyFont="1" applyBorder="1" applyAlignment="1">
      <alignment horizontal="center" textRotation="90" wrapText="1"/>
    </xf>
    <xf numFmtId="0" fontId="6" fillId="0" borderId="28" xfId="0" applyFont="1" applyBorder="1" applyAlignment="1">
      <alignment textRotation="90" wrapText="1"/>
    </xf>
    <xf numFmtId="0" fontId="6" fillId="0" borderId="29" xfId="0" applyFont="1" applyBorder="1" applyAlignment="1">
      <alignment textRotation="90" wrapText="1"/>
    </xf>
    <xf numFmtId="0" fontId="6" fillId="0" borderId="58" xfId="0" applyFont="1" applyBorder="1" applyAlignment="1">
      <alignment textRotation="90" wrapText="1"/>
    </xf>
    <xf numFmtId="0" fontId="6" fillId="0" borderId="21" xfId="0" applyFont="1" applyBorder="1" applyAlignment="1">
      <alignment horizontal="center" textRotation="90" wrapText="1"/>
    </xf>
    <xf numFmtId="0" fontId="6" fillId="0" borderId="21" xfId="0" applyFont="1" applyBorder="1" applyAlignment="1">
      <alignment textRotation="90" wrapText="1"/>
    </xf>
    <xf numFmtId="0" fontId="6" fillId="0" borderId="22" xfId="0" applyFont="1" applyBorder="1" applyAlignment="1">
      <alignment vertical="top" wrapText="1"/>
    </xf>
    <xf numFmtId="0" fontId="6" fillId="0" borderId="0" xfId="0" applyFont="1" applyBorder="1" applyAlignment="1">
      <alignment textRotation="90" wrapText="1"/>
    </xf>
    <xf numFmtId="0" fontId="6" fillId="0" borderId="0" xfId="0" applyFont="1" applyAlignment="1">
      <alignment vertical="top" wrapText="1"/>
    </xf>
    <xf numFmtId="0" fontId="5" fillId="0" borderId="72" xfId="0" applyFont="1" applyBorder="1" applyAlignment="1">
      <alignment/>
    </xf>
    <xf numFmtId="0" fontId="6" fillId="0" borderId="42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35" xfId="0" applyFont="1" applyBorder="1" applyAlignment="1">
      <alignment/>
    </xf>
    <xf numFmtId="0" fontId="5" fillId="0" borderId="21" xfId="0" applyFont="1" applyBorder="1" applyAlignment="1">
      <alignment/>
    </xf>
    <xf numFmtId="164" fontId="6" fillId="0" borderId="21" xfId="0" applyNumberFormat="1" applyFont="1" applyBorder="1" applyAlignment="1">
      <alignment/>
    </xf>
    <xf numFmtId="0" fontId="29" fillId="0" borderId="29" xfId="0" applyFont="1" applyBorder="1" applyAlignment="1">
      <alignment/>
    </xf>
    <xf numFmtId="1" fontId="10" fillId="0" borderId="72" xfId="0" applyNumberFormat="1" applyFont="1" applyBorder="1" applyAlignment="1">
      <alignment/>
    </xf>
    <xf numFmtId="0" fontId="6" fillId="0" borderId="79" xfId="0" applyFont="1" applyBorder="1" applyAlignment="1">
      <alignment/>
    </xf>
    <xf numFmtId="0" fontId="6" fillId="0" borderId="75" xfId="0" applyFont="1" applyBorder="1" applyAlignment="1">
      <alignment/>
    </xf>
    <xf numFmtId="164" fontId="6" fillId="0" borderId="31" xfId="0" applyNumberFormat="1" applyFont="1" applyBorder="1" applyAlignment="1">
      <alignment/>
    </xf>
    <xf numFmtId="2" fontId="10" fillId="0" borderId="21" xfId="0" applyNumberFormat="1" applyFont="1" applyBorder="1" applyAlignment="1">
      <alignment/>
    </xf>
    <xf numFmtId="0" fontId="5" fillId="0" borderId="50" xfId="0" applyFont="1" applyBorder="1" applyAlignment="1">
      <alignment/>
    </xf>
    <xf numFmtId="0" fontId="30" fillId="0" borderId="48" xfId="0" applyFont="1" applyBorder="1" applyAlignment="1">
      <alignment/>
    </xf>
    <xf numFmtId="0" fontId="30" fillId="0" borderId="21" xfId="0" applyFont="1" applyBorder="1" applyAlignment="1">
      <alignment/>
    </xf>
    <xf numFmtId="0" fontId="30" fillId="0" borderId="36" xfId="0" applyFont="1" applyBorder="1" applyAlignment="1">
      <alignment/>
    </xf>
    <xf numFmtId="0" fontId="31" fillId="0" borderId="21" xfId="0" applyFont="1" applyBorder="1" applyAlignment="1">
      <alignment/>
    </xf>
    <xf numFmtId="164" fontId="30" fillId="0" borderId="21" xfId="0" applyNumberFormat="1" applyFont="1" applyBorder="1" applyAlignment="1">
      <alignment/>
    </xf>
    <xf numFmtId="0" fontId="32" fillId="0" borderId="46" xfId="0" applyFont="1" applyBorder="1" applyAlignment="1">
      <alignment/>
    </xf>
    <xf numFmtId="1" fontId="33" fillId="0" borderId="50" xfId="0" applyNumberFormat="1" applyFont="1" applyBorder="1" applyAlignment="1">
      <alignment/>
    </xf>
    <xf numFmtId="0" fontId="30" fillId="0" borderId="20" xfId="0" applyFont="1" applyBorder="1" applyAlignment="1">
      <alignment/>
    </xf>
    <xf numFmtId="2" fontId="30" fillId="0" borderId="20" xfId="0" applyNumberFormat="1" applyFont="1" applyBorder="1" applyAlignment="1">
      <alignment/>
    </xf>
    <xf numFmtId="2" fontId="30" fillId="0" borderId="36" xfId="0" applyNumberFormat="1" applyFont="1" applyBorder="1" applyAlignment="1">
      <alignment/>
    </xf>
    <xf numFmtId="2" fontId="33" fillId="0" borderId="21" xfId="0" applyNumberFormat="1" applyFont="1" applyBorder="1" applyAlignment="1">
      <alignment/>
    </xf>
    <xf numFmtId="0" fontId="30" fillId="0" borderId="22" xfId="0" applyFont="1" applyBorder="1" applyAlignment="1">
      <alignment/>
    </xf>
    <xf numFmtId="0" fontId="6" fillId="0" borderId="48" xfId="0" applyFont="1" applyBorder="1" applyAlignment="1">
      <alignment/>
    </xf>
    <xf numFmtId="0" fontId="6" fillId="0" borderId="36" xfId="0" applyFont="1" applyBorder="1" applyAlignment="1">
      <alignment/>
    </xf>
    <xf numFmtId="0" fontId="29" fillId="0" borderId="46" xfId="0" applyFont="1" applyBorder="1" applyAlignment="1">
      <alignment/>
    </xf>
    <xf numFmtId="1" fontId="10" fillId="0" borderId="50" xfId="0" applyNumberFormat="1" applyFont="1" applyBorder="1" applyAlignment="1">
      <alignment/>
    </xf>
    <xf numFmtId="0" fontId="6" fillId="0" borderId="20" xfId="0" applyFont="1" applyBorder="1" applyAlignment="1">
      <alignment/>
    </xf>
    <xf numFmtId="2" fontId="6" fillId="0" borderId="20" xfId="0" applyNumberFormat="1" applyFont="1" applyBorder="1" applyAlignment="1">
      <alignment/>
    </xf>
    <xf numFmtId="2" fontId="6" fillId="0" borderId="36" xfId="0" applyNumberFormat="1" applyFont="1" applyBorder="1" applyAlignment="1">
      <alignment/>
    </xf>
    <xf numFmtId="0" fontId="5" fillId="0" borderId="50" xfId="0" applyFont="1" applyBorder="1" applyAlignment="1">
      <alignment wrapText="1"/>
    </xf>
    <xf numFmtId="0" fontId="6" fillId="0" borderId="48" xfId="0" applyFont="1" applyBorder="1" applyAlignment="1">
      <alignment wrapText="1"/>
    </xf>
    <xf numFmtId="2" fontId="6" fillId="0" borderId="53" xfId="0" applyNumberFormat="1" applyFont="1" applyBorder="1" applyAlignment="1">
      <alignment/>
    </xf>
    <xf numFmtId="0" fontId="5" fillId="0" borderId="57" xfId="0" applyFont="1" applyBorder="1" applyAlignment="1">
      <alignment/>
    </xf>
    <xf numFmtId="0" fontId="6" fillId="0" borderId="54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53" xfId="0" applyFont="1" applyBorder="1" applyAlignment="1">
      <alignment/>
    </xf>
    <xf numFmtId="164" fontId="6" fillId="0" borderId="23" xfId="0" applyNumberFormat="1" applyFont="1" applyBorder="1" applyAlignment="1">
      <alignment/>
    </xf>
    <xf numFmtId="0" fontId="29" fillId="0" borderId="16" xfId="0" applyFont="1" applyBorder="1" applyAlignment="1">
      <alignment/>
    </xf>
    <xf numFmtId="1" fontId="10" fillId="0" borderId="57" xfId="0" applyNumberFormat="1" applyFont="1" applyBorder="1" applyAlignment="1">
      <alignment/>
    </xf>
    <xf numFmtId="0" fontId="6" fillId="0" borderId="26" xfId="0" applyFont="1" applyBorder="1" applyAlignment="1">
      <alignment/>
    </xf>
    <xf numFmtId="2" fontId="6" fillId="0" borderId="26" xfId="0" applyNumberFormat="1" applyFont="1" applyBorder="1" applyAlignment="1">
      <alignment/>
    </xf>
    <xf numFmtId="2" fontId="18" fillId="0" borderId="53" xfId="0" applyNumberFormat="1" applyFont="1" applyBorder="1" applyAlignment="1">
      <alignment/>
    </xf>
    <xf numFmtId="2" fontId="10" fillId="0" borderId="23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10" fillId="0" borderId="60" xfId="0" applyFont="1" applyBorder="1" applyAlignment="1">
      <alignment wrapText="1"/>
    </xf>
    <xf numFmtId="0" fontId="10" fillId="0" borderId="59" xfId="0" applyFont="1" applyBorder="1" applyAlignment="1">
      <alignment/>
    </xf>
    <xf numFmtId="0" fontId="10" fillId="0" borderId="29" xfId="0" applyFont="1" applyBorder="1" applyAlignment="1">
      <alignment/>
    </xf>
    <xf numFmtId="0" fontId="10" fillId="0" borderId="58" xfId="0" applyFont="1" applyBorder="1" applyAlignment="1">
      <alignment/>
    </xf>
    <xf numFmtId="0" fontId="10" fillId="0" borderId="21" xfId="0" applyFont="1" applyBorder="1" applyAlignment="1">
      <alignment/>
    </xf>
    <xf numFmtId="164" fontId="5" fillId="0" borderId="60" xfId="0" applyNumberFormat="1" applyFont="1" applyBorder="1" applyAlignment="1">
      <alignment/>
    </xf>
    <xf numFmtId="1" fontId="10" fillId="0" borderId="60" xfId="0" applyNumberFormat="1" applyFont="1" applyBorder="1" applyAlignment="1">
      <alignment/>
    </xf>
    <xf numFmtId="0" fontId="10" fillId="0" borderId="28" xfId="0" applyFont="1" applyBorder="1" applyAlignment="1">
      <alignment/>
    </xf>
    <xf numFmtId="2" fontId="10" fillId="0" borderId="29" xfId="0" applyNumberFormat="1" applyFont="1" applyBorder="1" applyAlignment="1">
      <alignment/>
    </xf>
    <xf numFmtId="0" fontId="10" fillId="0" borderId="30" xfId="0" applyFont="1" applyBorder="1" applyAlignment="1">
      <alignment/>
    </xf>
    <xf numFmtId="0" fontId="10" fillId="0" borderId="0" xfId="0" applyFont="1" applyBorder="1" applyAlignment="1">
      <alignment/>
    </xf>
    <xf numFmtId="0" fontId="5" fillId="0" borderId="31" xfId="0" applyFont="1" applyBorder="1" applyAlignment="1">
      <alignment/>
    </xf>
    <xf numFmtId="0" fontId="6" fillId="34" borderId="32" xfId="0" applyFont="1" applyFill="1" applyBorder="1" applyAlignment="1">
      <alignment/>
    </xf>
    <xf numFmtId="0" fontId="34" fillId="34" borderId="32" xfId="0" applyFont="1" applyFill="1" applyBorder="1" applyAlignment="1">
      <alignment/>
    </xf>
    <xf numFmtId="0" fontId="6" fillId="34" borderId="35" xfId="0" applyFont="1" applyFill="1" applyBorder="1" applyAlignment="1">
      <alignment/>
    </xf>
    <xf numFmtId="0" fontId="5" fillId="34" borderId="21" xfId="0" applyFont="1" applyFill="1" applyBorder="1" applyAlignment="1">
      <alignment/>
    </xf>
    <xf numFmtId="0" fontId="35" fillId="34" borderId="42" xfId="0" applyFont="1" applyFill="1" applyBorder="1" applyAlignment="1">
      <alignment/>
    </xf>
    <xf numFmtId="164" fontId="6" fillId="34" borderId="32" xfId="0" applyNumberFormat="1" applyFont="1" applyFill="1" applyBorder="1" applyAlignment="1">
      <alignment/>
    </xf>
    <xf numFmtId="0" fontId="29" fillId="34" borderId="16" xfId="0" applyFont="1" applyFill="1" applyBorder="1" applyAlignment="1">
      <alignment/>
    </xf>
    <xf numFmtId="1" fontId="36" fillId="34" borderId="32" xfId="0" applyNumberFormat="1" applyFont="1" applyFill="1" applyBorder="1" applyAlignment="1">
      <alignment/>
    </xf>
    <xf numFmtId="2" fontId="37" fillId="34" borderId="32" xfId="0" applyNumberFormat="1" applyFont="1" applyFill="1" applyBorder="1" applyAlignment="1">
      <alignment/>
    </xf>
    <xf numFmtId="0" fontId="37" fillId="34" borderId="35" xfId="0" applyFont="1" applyFill="1" applyBorder="1" applyAlignment="1">
      <alignment/>
    </xf>
    <xf numFmtId="0" fontId="6" fillId="34" borderId="18" xfId="0" applyFont="1" applyFill="1" applyBorder="1" applyAlignment="1">
      <alignment/>
    </xf>
    <xf numFmtId="0" fontId="5" fillId="0" borderId="20" xfId="0" applyFont="1" applyBorder="1" applyAlignment="1">
      <alignment/>
    </xf>
    <xf numFmtId="164" fontId="6" fillId="0" borderId="0" xfId="0" applyNumberFormat="1" applyFont="1" applyBorder="1" applyAlignment="1">
      <alignment/>
    </xf>
    <xf numFmtId="2" fontId="6" fillId="0" borderId="24" xfId="0" applyNumberFormat="1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3" xfId="0" applyFont="1" applyBorder="1" applyAlignment="1">
      <alignment/>
    </xf>
    <xf numFmtId="2" fontId="6" fillId="33" borderId="26" xfId="0" applyNumberFormat="1" applyFont="1" applyFill="1" applyBorder="1" applyAlignment="1">
      <alignment/>
    </xf>
    <xf numFmtId="2" fontId="6" fillId="33" borderId="53" xfId="0" applyNumberFormat="1" applyFont="1" applyFill="1" applyBorder="1" applyAlignment="1">
      <alignment/>
    </xf>
    <xf numFmtId="2" fontId="6" fillId="33" borderId="23" xfId="0" applyNumberFormat="1" applyFont="1" applyFill="1" applyBorder="1" applyAlignment="1">
      <alignment/>
    </xf>
    <xf numFmtId="0" fontId="5" fillId="0" borderId="21" xfId="0" applyFont="1" applyBorder="1" applyAlignment="1">
      <alignment/>
    </xf>
    <xf numFmtId="0" fontId="29" fillId="0" borderId="21" xfId="0" applyFont="1" applyBorder="1" applyAlignment="1">
      <alignment/>
    </xf>
    <xf numFmtId="1" fontId="10" fillId="0" borderId="21" xfId="0" applyNumberFormat="1" applyFont="1" applyBorder="1" applyAlignment="1">
      <alignment/>
    </xf>
    <xf numFmtId="2" fontId="6" fillId="0" borderId="21" xfId="0" applyNumberFormat="1" applyFont="1" applyBorder="1" applyAlignment="1">
      <alignment/>
    </xf>
    <xf numFmtId="0" fontId="5" fillId="0" borderId="20" xfId="0" applyFont="1" applyBorder="1" applyAlignment="1">
      <alignment vertical="top" wrapText="1"/>
    </xf>
    <xf numFmtId="0" fontId="6" fillId="0" borderId="16" xfId="0" applyFont="1" applyBorder="1" applyAlignment="1">
      <alignment/>
    </xf>
    <xf numFmtId="0" fontId="6" fillId="0" borderId="81" xfId="0" applyFont="1" applyBorder="1" applyAlignment="1">
      <alignment/>
    </xf>
    <xf numFmtId="164" fontId="6" fillId="0" borderId="16" xfId="0" applyNumberFormat="1" applyFont="1" applyBorder="1" applyAlignment="1">
      <alignment/>
    </xf>
    <xf numFmtId="164" fontId="25" fillId="0" borderId="16" xfId="0" applyNumberFormat="1" applyFont="1" applyBorder="1" applyAlignment="1">
      <alignment/>
    </xf>
    <xf numFmtId="1" fontId="10" fillId="0" borderId="80" xfId="0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164" fontId="6" fillId="0" borderId="43" xfId="0" applyNumberFormat="1" applyFont="1" applyBorder="1" applyAlignment="1">
      <alignment/>
    </xf>
    <xf numFmtId="0" fontId="6" fillId="0" borderId="17" xfId="0" applyFont="1" applyBorder="1" applyAlignment="1">
      <alignment/>
    </xf>
    <xf numFmtId="0" fontId="10" fillId="0" borderId="28" xfId="0" applyFont="1" applyBorder="1" applyAlignment="1">
      <alignment wrapText="1"/>
    </xf>
    <xf numFmtId="0" fontId="5" fillId="0" borderId="59" xfId="0" applyFont="1" applyBorder="1" applyAlignment="1">
      <alignment/>
    </xf>
    <xf numFmtId="164" fontId="10" fillId="0" borderId="29" xfId="0" applyNumberFormat="1" applyFont="1" applyBorder="1" applyAlignment="1">
      <alignment/>
    </xf>
    <xf numFmtId="0" fontId="5" fillId="0" borderId="29" xfId="0" applyFont="1" applyBorder="1" applyAlignment="1">
      <alignment/>
    </xf>
    <xf numFmtId="0" fontId="10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10" fillId="0" borderId="39" xfId="0" applyFont="1" applyBorder="1" applyAlignment="1">
      <alignment wrapText="1"/>
    </xf>
    <xf numFmtId="0" fontId="10" fillId="0" borderId="46" xfId="0" applyFont="1" applyBorder="1" applyAlignment="1">
      <alignment/>
    </xf>
    <xf numFmtId="0" fontId="10" fillId="0" borderId="41" xfId="0" applyFont="1" applyBorder="1" applyAlignment="1">
      <alignment/>
    </xf>
    <xf numFmtId="0" fontId="10" fillId="0" borderId="40" xfId="0" applyFont="1" applyBorder="1" applyAlignment="1">
      <alignment/>
    </xf>
    <xf numFmtId="164" fontId="10" fillId="0" borderId="46" xfId="0" applyNumberFormat="1" applyFont="1" applyBorder="1" applyAlignment="1">
      <alignment/>
    </xf>
    <xf numFmtId="2" fontId="10" fillId="0" borderId="46" xfId="0" applyNumberFormat="1" applyFont="1" applyBorder="1" applyAlignment="1">
      <alignment/>
    </xf>
    <xf numFmtId="2" fontId="10" fillId="0" borderId="41" xfId="0" applyNumberFormat="1" applyFont="1" applyBorder="1" applyAlignment="1">
      <alignment/>
    </xf>
    <xf numFmtId="0" fontId="10" fillId="0" borderId="33" xfId="0" applyFont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2" fontId="10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64" fontId="10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 horizontal="right" wrapText="1"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19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65" xfId="0" applyFont="1" applyBorder="1" applyAlignment="1">
      <alignment horizontal="center"/>
    </xf>
    <xf numFmtId="0" fontId="39" fillId="0" borderId="12" xfId="0" applyFont="1" applyBorder="1" applyAlignment="1">
      <alignment horizontal="left"/>
    </xf>
    <xf numFmtId="0" fontId="39" fillId="0" borderId="12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65" xfId="0" applyFont="1" applyBorder="1" applyAlignment="1">
      <alignment/>
    </xf>
    <xf numFmtId="0" fontId="20" fillId="0" borderId="0" xfId="0" applyFont="1" applyAlignment="1">
      <alignment/>
    </xf>
    <xf numFmtId="0" fontId="39" fillId="0" borderId="82" xfId="0" applyFont="1" applyBorder="1" applyAlignment="1">
      <alignment horizontal="center" wrapText="1"/>
    </xf>
    <xf numFmtId="0" fontId="39" fillId="0" borderId="60" xfId="0" applyFont="1" applyBorder="1" applyAlignment="1">
      <alignment horizontal="center" textRotation="90" wrapText="1"/>
    </xf>
    <xf numFmtId="0" fontId="39" fillId="0" borderId="11" xfId="0" applyFont="1" applyBorder="1" applyAlignment="1">
      <alignment horizontal="center" textRotation="90" wrapText="1"/>
    </xf>
    <xf numFmtId="0" fontId="39" fillId="0" borderId="71" xfId="0" applyFont="1" applyBorder="1" applyAlignment="1">
      <alignment horizontal="center" textRotation="90" wrapText="1"/>
    </xf>
    <xf numFmtId="0" fontId="39" fillId="0" borderId="69" xfId="0" applyFont="1" applyBorder="1" applyAlignment="1">
      <alignment horizontal="center" textRotation="90" wrapText="1"/>
    </xf>
    <xf numFmtId="0" fontId="39" fillId="0" borderId="67" xfId="0" applyFont="1" applyBorder="1" applyAlignment="1">
      <alignment horizontal="center" textRotation="90" wrapText="1"/>
    </xf>
    <xf numFmtId="0" fontId="39" fillId="0" borderId="34" xfId="0" applyFont="1" applyBorder="1" applyAlignment="1">
      <alignment textRotation="90" wrapText="1"/>
    </xf>
    <xf numFmtId="0" fontId="39" fillId="0" borderId="39" xfId="0" applyFont="1" applyBorder="1" applyAlignment="1">
      <alignment textRotation="90" wrapText="1"/>
    </xf>
    <xf numFmtId="0" fontId="39" fillId="0" borderId="60" xfId="0" applyFont="1" applyBorder="1" applyAlignment="1">
      <alignment textRotation="90" wrapText="1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8" fillId="0" borderId="35" xfId="0" applyFont="1" applyBorder="1" applyAlignment="1">
      <alignment/>
    </xf>
    <xf numFmtId="1" fontId="38" fillId="0" borderId="45" xfId="0" applyNumberFormat="1" applyFont="1" applyBorder="1" applyAlignment="1">
      <alignment horizontal="center"/>
    </xf>
    <xf numFmtId="1" fontId="38" fillId="0" borderId="19" xfId="0" applyNumberFormat="1" applyFont="1" applyBorder="1" applyAlignment="1">
      <alignment horizontal="center"/>
    </xf>
    <xf numFmtId="1" fontId="38" fillId="0" borderId="79" xfId="0" applyNumberFormat="1" applyFont="1" applyBorder="1" applyAlignment="1">
      <alignment horizontal="center"/>
    </xf>
    <xf numFmtId="1" fontId="38" fillId="0" borderId="76" xfId="0" applyNumberFormat="1" applyFont="1" applyBorder="1" applyAlignment="1">
      <alignment horizontal="center"/>
    </xf>
    <xf numFmtId="1" fontId="38" fillId="0" borderId="75" xfId="0" applyNumberFormat="1" applyFont="1" applyBorder="1" applyAlignment="1">
      <alignment horizontal="center"/>
    </xf>
    <xf numFmtId="1" fontId="38" fillId="0" borderId="31" xfId="0" applyNumberFormat="1" applyFont="1" applyBorder="1" applyAlignment="1">
      <alignment horizontal="center" wrapText="1"/>
    </xf>
    <xf numFmtId="1" fontId="38" fillId="0" borderId="35" xfId="0" applyNumberFormat="1" applyFont="1" applyBorder="1" applyAlignment="1">
      <alignment horizontal="center"/>
    </xf>
    <xf numFmtId="164" fontId="38" fillId="0" borderId="31" xfId="0" applyNumberFormat="1" applyFont="1" applyBorder="1" applyAlignment="1">
      <alignment horizontal="center"/>
    </xf>
    <xf numFmtId="0" fontId="38" fillId="0" borderId="36" xfId="0" applyFont="1" applyBorder="1" applyAlignment="1">
      <alignment/>
    </xf>
    <xf numFmtId="1" fontId="41" fillId="0" borderId="45" xfId="0" applyNumberFormat="1" applyFont="1" applyBorder="1" applyAlignment="1">
      <alignment horizontal="center"/>
    </xf>
    <xf numFmtId="1" fontId="41" fillId="0" borderId="19" xfId="0" applyNumberFormat="1" applyFont="1" applyBorder="1" applyAlignment="1">
      <alignment horizontal="center"/>
    </xf>
    <xf numFmtId="1" fontId="41" fillId="0" borderId="20" xfId="0" applyNumberFormat="1" applyFont="1" applyBorder="1" applyAlignment="1">
      <alignment horizontal="center"/>
    </xf>
    <xf numFmtId="1" fontId="41" fillId="0" borderId="21" xfId="0" applyNumberFormat="1" applyFont="1" applyBorder="1" applyAlignment="1">
      <alignment horizontal="center"/>
    </xf>
    <xf numFmtId="1" fontId="41" fillId="0" borderId="36" xfId="0" applyNumberFormat="1" applyFont="1" applyBorder="1" applyAlignment="1">
      <alignment horizontal="center"/>
    </xf>
    <xf numFmtId="164" fontId="41" fillId="0" borderId="31" xfId="0" applyNumberFormat="1" applyFont="1" applyBorder="1" applyAlignment="1">
      <alignment horizontal="center"/>
    </xf>
    <xf numFmtId="1" fontId="41" fillId="0" borderId="50" xfId="0" applyNumberFormat="1" applyFont="1" applyBorder="1" applyAlignment="1">
      <alignment horizontal="center"/>
    </xf>
    <xf numFmtId="1" fontId="38" fillId="0" borderId="20" xfId="0" applyNumberFormat="1" applyFont="1" applyBorder="1" applyAlignment="1">
      <alignment horizontal="center"/>
    </xf>
    <xf numFmtId="1" fontId="38" fillId="0" borderId="21" xfId="0" applyNumberFormat="1" applyFont="1" applyBorder="1" applyAlignment="1">
      <alignment horizontal="center"/>
    </xf>
    <xf numFmtId="1" fontId="38" fillId="0" borderId="36" xfId="0" applyNumberFormat="1" applyFont="1" applyBorder="1" applyAlignment="1">
      <alignment horizontal="center"/>
    </xf>
    <xf numFmtId="1" fontId="38" fillId="0" borderId="50" xfId="0" applyNumberFormat="1" applyFont="1" applyBorder="1" applyAlignment="1">
      <alignment horizontal="center"/>
    </xf>
    <xf numFmtId="0" fontId="38" fillId="0" borderId="53" xfId="0" applyFont="1" applyBorder="1" applyAlignment="1">
      <alignment/>
    </xf>
    <xf numFmtId="1" fontId="38" fillId="0" borderId="80" xfId="0" applyNumberFormat="1" applyFont="1" applyBorder="1" applyAlignment="1">
      <alignment horizontal="center"/>
    </xf>
    <xf numFmtId="1" fontId="38" fillId="0" borderId="37" xfId="0" applyNumberFormat="1" applyFont="1" applyBorder="1" applyAlignment="1">
      <alignment horizontal="center"/>
    </xf>
    <xf numFmtId="1" fontId="38" fillId="0" borderId="26" xfId="0" applyNumberFormat="1" applyFont="1" applyBorder="1" applyAlignment="1">
      <alignment horizontal="center"/>
    </xf>
    <xf numFmtId="1" fontId="38" fillId="0" borderId="23" xfId="0" applyNumberFormat="1" applyFont="1" applyBorder="1" applyAlignment="1">
      <alignment horizontal="center"/>
    </xf>
    <xf numFmtId="1" fontId="38" fillId="0" borderId="53" xfId="0" applyNumberFormat="1" applyFont="1" applyBorder="1" applyAlignment="1">
      <alignment horizontal="center"/>
    </xf>
    <xf numFmtId="1" fontId="38" fillId="0" borderId="57" xfId="0" applyNumberFormat="1" applyFont="1" applyBorder="1" applyAlignment="1">
      <alignment horizontal="center"/>
    </xf>
    <xf numFmtId="0" fontId="39" fillId="0" borderId="11" xfId="0" applyFont="1" applyBorder="1" applyAlignment="1">
      <alignment wrapText="1"/>
    </xf>
    <xf numFmtId="1" fontId="39" fillId="0" borderId="60" xfId="0" applyNumberFormat="1" applyFont="1" applyBorder="1" applyAlignment="1">
      <alignment horizontal="center"/>
    </xf>
    <xf numFmtId="1" fontId="39" fillId="0" borderId="11" xfId="0" applyNumberFormat="1" applyFont="1" applyBorder="1" applyAlignment="1">
      <alignment horizontal="center"/>
    </xf>
    <xf numFmtId="164" fontId="42" fillId="0" borderId="28" xfId="0" applyNumberFormat="1" applyFont="1" applyBorder="1" applyAlignment="1">
      <alignment horizontal="center"/>
    </xf>
    <xf numFmtId="1" fontId="43" fillId="33" borderId="45" xfId="0" applyNumberFormat="1" applyFont="1" applyFill="1" applyBorder="1" applyAlignment="1">
      <alignment horizontal="center"/>
    </xf>
    <xf numFmtId="1" fontId="43" fillId="33" borderId="19" xfId="0" applyNumberFormat="1" applyFont="1" applyFill="1" applyBorder="1" applyAlignment="1">
      <alignment horizontal="center"/>
    </xf>
    <xf numFmtId="1" fontId="43" fillId="33" borderId="31" xfId="0" applyNumberFormat="1" applyFont="1" applyFill="1" applyBorder="1" applyAlignment="1">
      <alignment horizontal="center"/>
    </xf>
    <xf numFmtId="1" fontId="43" fillId="33" borderId="32" xfId="0" applyNumberFormat="1" applyFont="1" applyFill="1" applyBorder="1" applyAlignment="1">
      <alignment horizontal="center"/>
    </xf>
    <xf numFmtId="1" fontId="43" fillId="33" borderId="47" xfId="0" applyNumberFormat="1" applyFont="1" applyFill="1" applyBorder="1" applyAlignment="1">
      <alignment horizontal="center"/>
    </xf>
    <xf numFmtId="1" fontId="44" fillId="33" borderId="31" xfId="0" applyNumberFormat="1" applyFont="1" applyFill="1" applyBorder="1" applyAlignment="1">
      <alignment horizontal="center"/>
    </xf>
    <xf numFmtId="1" fontId="44" fillId="33" borderId="35" xfId="0" applyNumberFormat="1" applyFont="1" applyFill="1" applyBorder="1" applyAlignment="1">
      <alignment horizontal="center"/>
    </xf>
    <xf numFmtId="1" fontId="45" fillId="33" borderId="45" xfId="0" applyNumberFormat="1" applyFont="1" applyFill="1" applyBorder="1" applyAlignment="1">
      <alignment horizontal="center"/>
    </xf>
    <xf numFmtId="1" fontId="38" fillId="0" borderId="51" xfId="0" applyNumberFormat="1" applyFont="1" applyBorder="1" applyAlignment="1">
      <alignment horizontal="center"/>
    </xf>
    <xf numFmtId="1" fontId="38" fillId="0" borderId="55" xfId="0" applyNumberFormat="1" applyFont="1" applyBorder="1" applyAlignment="1">
      <alignment horizontal="center"/>
    </xf>
    <xf numFmtId="164" fontId="38" fillId="0" borderId="15" xfId="0" applyNumberFormat="1" applyFont="1" applyBorder="1" applyAlignment="1">
      <alignment horizontal="center"/>
    </xf>
    <xf numFmtId="0" fontId="38" fillId="0" borderId="21" xfId="0" applyFont="1" applyBorder="1" applyAlignment="1">
      <alignment/>
    </xf>
    <xf numFmtId="164" fontId="38" fillId="0" borderId="21" xfId="0" applyNumberFormat="1" applyFont="1" applyBorder="1" applyAlignment="1">
      <alignment horizontal="center"/>
    </xf>
    <xf numFmtId="1" fontId="46" fillId="0" borderId="21" xfId="0" applyNumberFormat="1" applyFont="1" applyBorder="1" applyAlignment="1">
      <alignment horizontal="center"/>
    </xf>
    <xf numFmtId="0" fontId="39" fillId="0" borderId="28" xfId="0" applyFont="1" applyBorder="1" applyAlignment="1">
      <alignment wrapText="1"/>
    </xf>
    <xf numFmtId="1" fontId="39" fillId="0" borderId="29" xfId="0" applyNumberFormat="1" applyFont="1" applyBorder="1" applyAlignment="1">
      <alignment horizontal="center"/>
    </xf>
    <xf numFmtId="164" fontId="39" fillId="0" borderId="29" xfId="0" applyNumberFormat="1" applyFont="1" applyBorder="1" applyAlignment="1">
      <alignment horizontal="center"/>
    </xf>
    <xf numFmtId="1" fontId="39" fillId="0" borderId="30" xfId="0" applyNumberFormat="1" applyFont="1" applyBorder="1" applyAlignment="1">
      <alignment horizontal="center"/>
    </xf>
    <xf numFmtId="0" fontId="39" fillId="0" borderId="39" xfId="0" applyFont="1" applyBorder="1" applyAlignment="1">
      <alignment wrapText="1"/>
    </xf>
    <xf numFmtId="1" fontId="39" fillId="0" borderId="46" xfId="0" applyNumberFormat="1" applyFont="1" applyBorder="1" applyAlignment="1">
      <alignment horizontal="center"/>
    </xf>
    <xf numFmtId="164" fontId="42" fillId="0" borderId="39" xfId="0" applyNumberFormat="1" applyFont="1" applyBorder="1" applyAlignment="1">
      <alignment horizontal="center"/>
    </xf>
    <xf numFmtId="1" fontId="39" fillId="0" borderId="33" xfId="0" applyNumberFormat="1" applyFont="1" applyBorder="1" applyAlignment="1">
      <alignment horizontal="center"/>
    </xf>
    <xf numFmtId="0" fontId="38" fillId="0" borderId="39" xfId="0" applyFont="1" applyBorder="1" applyAlignment="1">
      <alignment wrapText="1"/>
    </xf>
    <xf numFmtId="1" fontId="38" fillId="0" borderId="46" xfId="0" applyNumberFormat="1" applyFont="1" applyBorder="1" applyAlignment="1">
      <alignment horizontal="center"/>
    </xf>
    <xf numFmtId="1" fontId="38" fillId="0" borderId="33" xfId="0" applyNumberFormat="1" applyFont="1" applyBorder="1" applyAlignment="1">
      <alignment horizontal="center"/>
    </xf>
    <xf numFmtId="0" fontId="38" fillId="0" borderId="28" xfId="0" applyFont="1" applyBorder="1" applyAlignment="1">
      <alignment vertical="top" wrapText="1"/>
    </xf>
    <xf numFmtId="1" fontId="39" fillId="0" borderId="29" xfId="0" applyNumberFormat="1" applyFont="1" applyBorder="1" applyAlignment="1">
      <alignment horizontal="center" vertical="top" wrapText="1"/>
    </xf>
    <xf numFmtId="0" fontId="38" fillId="0" borderId="21" xfId="0" applyFont="1" applyBorder="1" applyAlignment="1">
      <alignment horizontal="right"/>
    </xf>
    <xf numFmtId="0" fontId="38" fillId="0" borderId="16" xfId="0" applyFont="1" applyBorder="1" applyAlignment="1">
      <alignment horizontal="right"/>
    </xf>
    <xf numFmtId="1" fontId="38" fillId="0" borderId="32" xfId="0" applyNumberFormat="1" applyFont="1" applyBorder="1" applyAlignment="1">
      <alignment horizontal="center"/>
    </xf>
    <xf numFmtId="1" fontId="38" fillId="0" borderId="16" xfId="0" applyNumberFormat="1" applyFont="1" applyBorder="1" applyAlignment="1">
      <alignment horizontal="center"/>
    </xf>
    <xf numFmtId="164" fontId="38" fillId="0" borderId="80" xfId="0" applyNumberFormat="1" applyFont="1" applyBorder="1" applyAlignment="1">
      <alignment horizontal="center"/>
    </xf>
    <xf numFmtId="0" fontId="47" fillId="0" borderId="21" xfId="0" applyFont="1" applyBorder="1" applyAlignment="1">
      <alignment horizontal="right"/>
    </xf>
    <xf numFmtId="0" fontId="47" fillId="0" borderId="48" xfId="0" applyFont="1" applyBorder="1" applyAlignment="1">
      <alignment horizontal="center"/>
    </xf>
    <xf numFmtId="0" fontId="47" fillId="0" borderId="21" xfId="0" applyFont="1" applyBorder="1" applyAlignment="1">
      <alignment horizontal="center"/>
    </xf>
    <xf numFmtId="0" fontId="47" fillId="0" borderId="21" xfId="0" applyFont="1" applyBorder="1" applyAlignment="1">
      <alignment horizontal="center"/>
    </xf>
    <xf numFmtId="0" fontId="47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79" xfId="0" applyFont="1" applyBorder="1" applyAlignment="1">
      <alignment/>
    </xf>
    <xf numFmtId="0" fontId="40" fillId="0" borderId="76" xfId="0" applyFont="1" applyBorder="1" applyAlignment="1">
      <alignment/>
    </xf>
    <xf numFmtId="0" fontId="40" fillId="0" borderId="28" xfId="0" applyFont="1" applyBorder="1" applyAlignment="1">
      <alignment/>
    </xf>
    <xf numFmtId="0" fontId="40" fillId="0" borderId="29" xfId="0" applyFont="1" applyBorder="1" applyAlignment="1">
      <alignment/>
    </xf>
    <xf numFmtId="0" fontId="40" fillId="0" borderId="30" xfId="0" applyFont="1" applyBorder="1" applyAlignment="1">
      <alignment/>
    </xf>
    <xf numFmtId="0" fontId="40" fillId="0" borderId="60" xfId="0" applyFont="1" applyBorder="1" applyAlignment="1">
      <alignment/>
    </xf>
    <xf numFmtId="0" fontId="40" fillId="0" borderId="59" xfId="0" applyFont="1" applyBorder="1" applyAlignment="1">
      <alignment/>
    </xf>
    <xf numFmtId="0" fontId="40" fillId="0" borderId="58" xfId="0" applyFont="1" applyBorder="1" applyAlignment="1">
      <alignment/>
    </xf>
    <xf numFmtId="0" fontId="4" fillId="0" borderId="65" xfId="0" applyFont="1" applyBorder="1" applyAlignment="1">
      <alignment/>
    </xf>
    <xf numFmtId="0" fontId="40" fillId="0" borderId="83" xfId="0" applyFont="1" applyBorder="1" applyAlignment="1">
      <alignment wrapText="1"/>
    </xf>
    <xf numFmtId="0" fontId="40" fillId="0" borderId="63" xfId="0" applyFont="1" applyBorder="1" applyAlignment="1">
      <alignment/>
    </xf>
    <xf numFmtId="0" fontId="40" fillId="0" borderId="63" xfId="0" applyFont="1" applyBorder="1" applyAlignment="1">
      <alignment textRotation="90" wrapText="1"/>
    </xf>
    <xf numFmtId="0" fontId="40" fillId="0" borderId="60" xfId="0" applyFont="1" applyBorder="1" applyAlignment="1">
      <alignment textRotation="90" wrapText="1"/>
    </xf>
    <xf numFmtId="0" fontId="40" fillId="0" borderId="62" xfId="0" applyFont="1" applyBorder="1" applyAlignment="1">
      <alignment textRotation="90" wrapText="1"/>
    </xf>
    <xf numFmtId="0" fontId="40" fillId="0" borderId="40" xfId="0" applyFont="1" applyBorder="1" applyAlignment="1">
      <alignment textRotation="90" wrapText="1"/>
    </xf>
    <xf numFmtId="0" fontId="40" fillId="0" borderId="46" xfId="0" applyFont="1" applyBorder="1" applyAlignment="1">
      <alignment textRotation="90" wrapText="1"/>
    </xf>
    <xf numFmtId="0" fontId="40" fillId="0" borderId="34" xfId="0" applyFont="1" applyBorder="1" applyAlignment="1">
      <alignment textRotation="90" wrapText="1"/>
    </xf>
    <xf numFmtId="0" fontId="40" fillId="0" borderId="82" xfId="0" applyFont="1" applyFill="1" applyBorder="1" applyAlignment="1">
      <alignment textRotation="90" wrapText="1"/>
    </xf>
    <xf numFmtId="0" fontId="40" fillId="0" borderId="0" xfId="0" applyFont="1" applyFill="1" applyBorder="1" applyAlignment="1">
      <alignment textRotation="90" wrapText="1"/>
    </xf>
    <xf numFmtId="0" fontId="47" fillId="0" borderId="20" xfId="0" applyFont="1" applyBorder="1" applyAlignment="1">
      <alignment/>
    </xf>
    <xf numFmtId="0" fontId="40" fillId="0" borderId="21" xfId="0" applyFont="1" applyBorder="1" applyAlignment="1">
      <alignment/>
    </xf>
    <xf numFmtId="0" fontId="40" fillId="0" borderId="45" xfId="0" applyFont="1" applyBorder="1" applyAlignment="1">
      <alignment horizontal="center"/>
    </xf>
    <xf numFmtId="0" fontId="40" fillId="0" borderId="50" xfId="0" applyFont="1" applyBorder="1" applyAlignment="1">
      <alignment horizontal="center"/>
    </xf>
    <xf numFmtId="0" fontId="47" fillId="0" borderId="48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7" fillId="0" borderId="32" xfId="0" applyFont="1" applyBorder="1" applyAlignment="1">
      <alignment/>
    </xf>
    <xf numFmtId="0" fontId="48" fillId="0" borderId="21" xfId="0" applyFont="1" applyBorder="1" applyAlignment="1">
      <alignment horizontal="center"/>
    </xf>
    <xf numFmtId="0" fontId="49" fillId="0" borderId="50" xfId="0" applyFont="1" applyBorder="1" applyAlignment="1">
      <alignment horizontal="center"/>
    </xf>
    <xf numFmtId="0" fontId="48" fillId="0" borderId="48" xfId="0" applyFont="1" applyBorder="1" applyAlignment="1">
      <alignment horizontal="center"/>
    </xf>
    <xf numFmtId="0" fontId="49" fillId="0" borderId="24" xfId="0" applyFont="1" applyBorder="1" applyAlignment="1">
      <alignment horizontal="center"/>
    </xf>
    <xf numFmtId="0" fontId="48" fillId="0" borderId="21" xfId="0" applyFont="1" applyBorder="1" applyAlignment="1">
      <alignment/>
    </xf>
    <xf numFmtId="0" fontId="47" fillId="0" borderId="0" xfId="0" applyFont="1" applyFill="1" applyBorder="1" applyAlignment="1">
      <alignment horizontal="center"/>
    </xf>
    <xf numFmtId="0" fontId="40" fillId="0" borderId="24" xfId="0" applyFont="1" applyBorder="1" applyAlignment="1">
      <alignment horizontal="center"/>
    </xf>
    <xf numFmtId="0" fontId="47" fillId="0" borderId="21" xfId="0" applyFont="1" applyBorder="1" applyAlignment="1">
      <alignment/>
    </xf>
    <xf numFmtId="0" fontId="47" fillId="0" borderId="26" xfId="0" applyFont="1" applyBorder="1" applyAlignment="1">
      <alignment/>
    </xf>
    <xf numFmtId="0" fontId="40" fillId="0" borderId="23" xfId="0" applyFont="1" applyBorder="1" applyAlignment="1">
      <alignment/>
    </xf>
    <xf numFmtId="0" fontId="47" fillId="0" borderId="23" xfId="0" applyFont="1" applyBorder="1" applyAlignment="1">
      <alignment horizontal="center"/>
    </xf>
    <xf numFmtId="0" fontId="40" fillId="0" borderId="57" xfId="0" applyFont="1" applyBorder="1" applyAlignment="1">
      <alignment horizontal="center"/>
    </xf>
    <xf numFmtId="0" fontId="47" fillId="0" borderId="54" xfId="0" applyFont="1" applyBorder="1" applyAlignment="1">
      <alignment horizontal="center"/>
    </xf>
    <xf numFmtId="0" fontId="40" fillId="0" borderId="25" xfId="0" applyFont="1" applyBorder="1" applyAlignment="1">
      <alignment horizontal="center"/>
    </xf>
    <xf numFmtId="0" fontId="50" fillId="0" borderId="28" xfId="0" applyFont="1" applyBorder="1" applyAlignment="1">
      <alignment/>
    </xf>
    <xf numFmtId="0" fontId="50" fillId="0" borderId="29" xfId="0" applyFont="1" applyBorder="1" applyAlignment="1">
      <alignment wrapText="1"/>
    </xf>
    <xf numFmtId="0" fontId="40" fillId="0" borderId="29" xfId="0" applyFont="1" applyBorder="1" applyAlignment="1">
      <alignment horizontal="center"/>
    </xf>
    <xf numFmtId="0" fontId="40" fillId="0" borderId="60" xfId="0" applyFont="1" applyBorder="1" applyAlignment="1">
      <alignment horizontal="center"/>
    </xf>
    <xf numFmtId="0" fontId="40" fillId="0" borderId="59" xfId="0" applyFont="1" applyBorder="1" applyAlignment="1">
      <alignment horizontal="center"/>
    </xf>
    <xf numFmtId="0" fontId="47" fillId="33" borderId="21" xfId="0" applyFont="1" applyFill="1" applyBorder="1" applyAlignment="1">
      <alignment horizontal="center"/>
    </xf>
    <xf numFmtId="0" fontId="51" fillId="33" borderId="50" xfId="0" applyFont="1" applyFill="1" applyBorder="1" applyAlignment="1">
      <alignment horizontal="center"/>
    </xf>
    <xf numFmtId="0" fontId="52" fillId="33" borderId="48" xfId="0" applyFont="1" applyFill="1" applyBorder="1" applyAlignment="1">
      <alignment horizontal="center"/>
    </xf>
    <xf numFmtId="0" fontId="52" fillId="33" borderId="21" xfId="0" applyFont="1" applyFill="1" applyBorder="1" applyAlignment="1">
      <alignment horizontal="center"/>
    </xf>
    <xf numFmtId="0" fontId="51" fillId="33" borderId="24" xfId="0" applyFont="1" applyFill="1" applyBorder="1" applyAlignment="1">
      <alignment horizontal="center"/>
    </xf>
    <xf numFmtId="0" fontId="47" fillId="33" borderId="21" xfId="0" applyFont="1" applyFill="1" applyBorder="1" applyAlignment="1">
      <alignment/>
    </xf>
    <xf numFmtId="0" fontId="40" fillId="0" borderId="80" xfId="0" applyFont="1" applyBorder="1" applyAlignment="1">
      <alignment horizontal="center"/>
    </xf>
    <xf numFmtId="0" fontId="47" fillId="0" borderId="23" xfId="0" applyFont="1" applyBorder="1" applyAlignment="1">
      <alignment/>
    </xf>
    <xf numFmtId="0" fontId="40" fillId="0" borderId="21" xfId="0" applyFont="1" applyBorder="1" applyAlignment="1">
      <alignment horizontal="center"/>
    </xf>
    <xf numFmtId="0" fontId="40" fillId="0" borderId="38" xfId="0" applyFont="1" applyBorder="1" applyAlignment="1">
      <alignment horizontal="center"/>
    </xf>
    <xf numFmtId="0" fontId="40" fillId="33" borderId="21" xfId="0" applyFont="1" applyFill="1" applyBorder="1" applyAlignment="1">
      <alignment horizontal="center"/>
    </xf>
    <xf numFmtId="0" fontId="40" fillId="0" borderId="69" xfId="0" applyFont="1" applyBorder="1" applyAlignment="1">
      <alignment horizontal="center"/>
    </xf>
    <xf numFmtId="0" fontId="40" fillId="0" borderId="65" xfId="0" applyFont="1" applyBorder="1" applyAlignment="1">
      <alignment horizontal="center"/>
    </xf>
    <xf numFmtId="0" fontId="40" fillId="0" borderId="68" xfId="0" applyFont="1" applyBorder="1" applyAlignment="1">
      <alignment horizontal="center"/>
    </xf>
    <xf numFmtId="0" fontId="50" fillId="0" borderId="38" xfId="0" applyFont="1" applyBorder="1" applyAlignment="1">
      <alignment horizontal="center"/>
    </xf>
    <xf numFmtId="0" fontId="50" fillId="0" borderId="68" xfId="0" applyFont="1" applyBorder="1" applyAlignment="1">
      <alignment horizontal="center"/>
    </xf>
    <xf numFmtId="0" fontId="50" fillId="0" borderId="29" xfId="0" applyFont="1" applyBorder="1" applyAlignment="1">
      <alignment horizontal="center"/>
    </xf>
    <xf numFmtId="0" fontId="50" fillId="0" borderId="30" xfId="0" applyFont="1" applyBorder="1" applyAlignment="1">
      <alignment horizontal="center"/>
    </xf>
    <xf numFmtId="0" fontId="40" fillId="0" borderId="72" xfId="0" applyFont="1" applyBorder="1" applyAlignment="1">
      <alignment horizontal="center" wrapText="1"/>
    </xf>
    <xf numFmtId="0" fontId="40" fillId="0" borderId="76" xfId="0" applyFont="1" applyBorder="1" applyAlignment="1">
      <alignment textRotation="90" wrapText="1"/>
    </xf>
    <xf numFmtId="0" fontId="40" fillId="0" borderId="73" xfId="0" applyFont="1" applyBorder="1" applyAlignment="1">
      <alignment textRotation="90" wrapText="1"/>
    </xf>
    <xf numFmtId="0" fontId="50" fillId="0" borderId="72" xfId="0" applyFont="1" applyBorder="1" applyAlignment="1">
      <alignment textRotation="90" wrapText="1"/>
    </xf>
    <xf numFmtId="0" fontId="50" fillId="0" borderId="76" xfId="0" applyFont="1" applyBorder="1" applyAlignment="1">
      <alignment textRotation="90" wrapText="1"/>
    </xf>
    <xf numFmtId="0" fontId="40" fillId="0" borderId="76" xfId="0" applyFont="1" applyBorder="1" applyAlignment="1">
      <alignment textRotation="90"/>
    </xf>
    <xf numFmtId="0" fontId="40" fillId="0" borderId="75" xfId="0" applyFont="1" applyBorder="1" applyAlignment="1">
      <alignment textRotation="90"/>
    </xf>
    <xf numFmtId="0" fontId="40" fillId="0" borderId="77" xfId="0" applyFont="1" applyBorder="1" applyAlignment="1">
      <alignment textRotation="90" wrapText="1"/>
    </xf>
    <xf numFmtId="0" fontId="0" fillId="0" borderId="0" xfId="0" applyAlignment="1">
      <alignment textRotation="90"/>
    </xf>
    <xf numFmtId="0" fontId="40" fillId="0" borderId="50" xfId="0" applyFont="1" applyBorder="1" applyAlignment="1">
      <alignment/>
    </xf>
    <xf numFmtId="0" fontId="47" fillId="0" borderId="22" xfId="0" applyFont="1" applyBorder="1" applyAlignment="1">
      <alignment/>
    </xf>
    <xf numFmtId="0" fontId="47" fillId="0" borderId="21" xfId="0" applyFont="1" applyBorder="1" applyAlignment="1">
      <alignment/>
    </xf>
    <xf numFmtId="0" fontId="47" fillId="0" borderId="51" xfId="0" applyFont="1" applyBorder="1" applyAlignment="1">
      <alignment/>
    </xf>
    <xf numFmtId="0" fontId="50" fillId="0" borderId="50" xfId="0" applyFont="1" applyBorder="1" applyAlignment="1">
      <alignment/>
    </xf>
    <xf numFmtId="164" fontId="50" fillId="0" borderId="21" xfId="0" applyNumberFormat="1" applyFont="1" applyBorder="1" applyAlignment="1">
      <alignment/>
    </xf>
    <xf numFmtId="0" fontId="47" fillId="0" borderId="36" xfId="0" applyFont="1" applyBorder="1" applyAlignment="1">
      <alignment/>
    </xf>
    <xf numFmtId="0" fontId="48" fillId="0" borderId="22" xfId="0" applyFont="1" applyBorder="1" applyAlignment="1">
      <alignment/>
    </xf>
    <xf numFmtId="0" fontId="48" fillId="0" borderId="21" xfId="0" applyFont="1" applyBorder="1" applyAlignment="1">
      <alignment/>
    </xf>
    <xf numFmtId="0" fontId="48" fillId="0" borderId="51" xfId="0" applyFont="1" applyBorder="1" applyAlignment="1">
      <alignment/>
    </xf>
    <xf numFmtId="0" fontId="53" fillId="0" borderId="50" xfId="0" applyFont="1" applyBorder="1" applyAlignment="1">
      <alignment/>
    </xf>
    <xf numFmtId="164" fontId="53" fillId="0" borderId="21" xfId="0" applyNumberFormat="1" applyFont="1" applyBorder="1" applyAlignment="1">
      <alignment/>
    </xf>
    <xf numFmtId="0" fontId="48" fillId="0" borderId="36" xfId="0" applyFont="1" applyBorder="1" applyAlignment="1">
      <alignment/>
    </xf>
    <xf numFmtId="0" fontId="47" fillId="0" borderId="22" xfId="0" applyFont="1" applyBorder="1" applyAlignment="1">
      <alignment/>
    </xf>
    <xf numFmtId="164" fontId="47" fillId="0" borderId="21" xfId="0" applyNumberFormat="1" applyFont="1" applyBorder="1" applyAlignment="1">
      <alignment/>
    </xf>
    <xf numFmtId="0" fontId="50" fillId="0" borderId="60" xfId="0" applyFont="1" applyBorder="1" applyAlignment="1">
      <alignment wrapText="1"/>
    </xf>
    <xf numFmtId="0" fontId="50" fillId="0" borderId="29" xfId="0" applyFont="1" applyBorder="1" applyAlignment="1">
      <alignment/>
    </xf>
    <xf numFmtId="0" fontId="50" fillId="0" borderId="60" xfId="0" applyFont="1" applyBorder="1" applyAlignment="1">
      <alignment/>
    </xf>
    <xf numFmtId="164" fontId="50" fillId="0" borderId="60" xfId="0" applyNumberFormat="1" applyFont="1" applyBorder="1" applyAlignment="1">
      <alignment/>
    </xf>
    <xf numFmtId="0" fontId="50" fillId="0" borderId="11" xfId="0" applyFont="1" applyBorder="1" applyAlignment="1">
      <alignment/>
    </xf>
    <xf numFmtId="0" fontId="47" fillId="33" borderId="22" xfId="0" applyFont="1" applyFill="1" applyBorder="1" applyAlignment="1">
      <alignment/>
    </xf>
    <xf numFmtId="0" fontId="47" fillId="33" borderId="21" xfId="0" applyFont="1" applyFill="1" applyBorder="1" applyAlignment="1">
      <alignment/>
    </xf>
    <xf numFmtId="0" fontId="47" fillId="33" borderId="51" xfId="0" applyFont="1" applyFill="1" applyBorder="1" applyAlignment="1">
      <alignment/>
    </xf>
    <xf numFmtId="0" fontId="50" fillId="33" borderId="50" xfId="0" applyFont="1" applyFill="1" applyBorder="1" applyAlignment="1">
      <alignment/>
    </xf>
    <xf numFmtId="164" fontId="50" fillId="33" borderId="21" xfId="0" applyNumberFormat="1" applyFont="1" applyFill="1" applyBorder="1" applyAlignment="1">
      <alignment/>
    </xf>
    <xf numFmtId="0" fontId="47" fillId="33" borderId="36" xfId="0" applyFont="1" applyFill="1" applyBorder="1" applyAlignment="1">
      <alignment/>
    </xf>
    <xf numFmtId="0" fontId="50" fillId="0" borderId="21" xfId="0" applyFont="1" applyBorder="1" applyAlignment="1">
      <alignment/>
    </xf>
    <xf numFmtId="0" fontId="47" fillId="0" borderId="27" xfId="0" applyFont="1" applyBorder="1" applyAlignment="1">
      <alignment/>
    </xf>
    <xf numFmtId="0" fontId="47" fillId="0" borderId="23" xfId="0" applyFont="1" applyBorder="1" applyAlignment="1">
      <alignment/>
    </xf>
    <xf numFmtId="0" fontId="47" fillId="0" borderId="55" xfId="0" applyFont="1" applyBorder="1" applyAlignment="1">
      <alignment/>
    </xf>
    <xf numFmtId="0" fontId="50" fillId="0" borderId="57" xfId="0" applyFont="1" applyBorder="1" applyAlignment="1">
      <alignment/>
    </xf>
    <xf numFmtId="0" fontId="50" fillId="0" borderId="23" xfId="0" applyFont="1" applyBorder="1" applyAlignment="1">
      <alignment/>
    </xf>
    <xf numFmtId="164" fontId="50" fillId="0" borderId="23" xfId="0" applyNumberFormat="1" applyFont="1" applyBorder="1" applyAlignment="1">
      <alignment/>
    </xf>
    <xf numFmtId="0" fontId="47" fillId="0" borderId="53" xfId="0" applyFont="1" applyBorder="1" applyAlignment="1">
      <alignment/>
    </xf>
    <xf numFmtId="0" fontId="40" fillId="0" borderId="24" xfId="0" applyFont="1" applyBorder="1" applyAlignment="1">
      <alignment/>
    </xf>
    <xf numFmtId="0" fontId="50" fillId="33" borderId="21" xfId="0" applyFont="1" applyFill="1" applyBorder="1" applyAlignment="1">
      <alignment/>
    </xf>
    <xf numFmtId="0" fontId="50" fillId="0" borderId="65" xfId="0" applyFont="1" applyBorder="1" applyAlignment="1">
      <alignment wrapText="1"/>
    </xf>
    <xf numFmtId="0" fontId="50" fillId="0" borderId="69" xfId="0" applyFont="1" applyBorder="1" applyAlignment="1">
      <alignment/>
    </xf>
    <xf numFmtId="0" fontId="50" fillId="0" borderId="65" xfId="0" applyFont="1" applyBorder="1" applyAlignment="1">
      <alignment/>
    </xf>
    <xf numFmtId="164" fontId="50" fillId="0" borderId="65" xfId="0" applyNumberFormat="1" applyFont="1" applyBorder="1" applyAlignment="1">
      <alignment/>
    </xf>
    <xf numFmtId="0" fontId="50" fillId="0" borderId="70" xfId="0" applyFont="1" applyBorder="1" applyAlignment="1">
      <alignment/>
    </xf>
    <xf numFmtId="0" fontId="50" fillId="0" borderId="38" xfId="0" applyFont="1" applyBorder="1" applyAlignment="1">
      <alignment wrapText="1"/>
    </xf>
    <xf numFmtId="0" fontId="50" fillId="0" borderId="29" xfId="0" applyFont="1" applyBorder="1" applyAlignment="1">
      <alignment/>
    </xf>
    <xf numFmtId="0" fontId="50" fillId="0" borderId="28" xfId="0" applyFont="1" applyBorder="1" applyAlignment="1">
      <alignment wrapText="1"/>
    </xf>
    <xf numFmtId="0" fontId="50" fillId="0" borderId="60" xfId="0" applyFont="1" applyBorder="1" applyAlignment="1">
      <alignment/>
    </xf>
    <xf numFmtId="164" fontId="50" fillId="0" borderId="60" xfId="0" applyNumberFormat="1" applyFont="1" applyBorder="1" applyAlignment="1">
      <alignment/>
    </xf>
    <xf numFmtId="0" fontId="50" fillId="0" borderId="33" xfId="0" applyFont="1" applyBorder="1" applyAlignment="1">
      <alignment/>
    </xf>
    <xf numFmtId="0" fontId="47" fillId="0" borderId="0" xfId="0" applyFont="1" applyAlignment="1">
      <alignment/>
    </xf>
    <xf numFmtId="0" fontId="40" fillId="0" borderId="28" xfId="0" applyFont="1" applyBorder="1" applyAlignment="1">
      <alignment wrapText="1"/>
    </xf>
    <xf numFmtId="0" fontId="40" fillId="0" borderId="29" xfId="0" applyFont="1" applyBorder="1" applyAlignment="1">
      <alignment horizontal="center" wrapText="1"/>
    </xf>
    <xf numFmtId="0" fontId="40" fillId="0" borderId="58" xfId="0" applyFont="1" applyBorder="1" applyAlignment="1">
      <alignment horizontal="center" wrapText="1"/>
    </xf>
    <xf numFmtId="0" fontId="40" fillId="0" borderId="21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47" fillId="0" borderId="31" xfId="0" applyFont="1" applyBorder="1" applyAlignment="1">
      <alignment horizontal="center"/>
    </xf>
    <xf numFmtId="0" fontId="47" fillId="0" borderId="32" xfId="0" applyFont="1" applyBorder="1" applyAlignment="1">
      <alignment horizontal="center"/>
    </xf>
    <xf numFmtId="164" fontId="40" fillId="0" borderId="35" xfId="0" applyNumberFormat="1" applyFont="1" applyBorder="1" applyAlignment="1">
      <alignment horizontal="center"/>
    </xf>
    <xf numFmtId="0" fontId="47" fillId="0" borderId="20" xfId="0" applyFont="1" applyBorder="1" applyAlignment="1">
      <alignment horizontal="center"/>
    </xf>
    <xf numFmtId="0" fontId="54" fillId="0" borderId="21" xfId="0" applyFont="1" applyBorder="1" applyAlignment="1">
      <alignment horizontal="center"/>
    </xf>
    <xf numFmtId="164" fontId="40" fillId="0" borderId="35" xfId="0" applyNumberFormat="1" applyFont="1" applyBorder="1" applyAlignment="1">
      <alignment horizontal="center"/>
    </xf>
    <xf numFmtId="164" fontId="47" fillId="0" borderId="21" xfId="0" applyNumberFormat="1" applyFont="1" applyBorder="1" applyAlignment="1">
      <alignment horizontal="center"/>
    </xf>
    <xf numFmtId="0" fontId="47" fillId="0" borderId="26" xfId="0" applyFont="1" applyBorder="1" applyAlignment="1">
      <alignment horizontal="center"/>
    </xf>
    <xf numFmtId="164" fontId="40" fillId="0" borderId="43" xfId="0" applyNumberFormat="1" applyFont="1" applyBorder="1" applyAlignment="1">
      <alignment horizontal="center"/>
    </xf>
    <xf numFmtId="0" fontId="40" fillId="0" borderId="28" xfId="0" applyFont="1" applyBorder="1" applyAlignment="1">
      <alignment horizontal="center"/>
    </xf>
    <xf numFmtId="164" fontId="40" fillId="0" borderId="58" xfId="0" applyNumberFormat="1" applyFont="1" applyBorder="1" applyAlignment="1">
      <alignment horizontal="center"/>
    </xf>
    <xf numFmtId="0" fontId="40" fillId="0" borderId="31" xfId="0" applyFont="1" applyBorder="1" applyAlignment="1">
      <alignment horizontal="center"/>
    </xf>
    <xf numFmtId="0" fontId="47" fillId="34" borderId="21" xfId="0" applyFont="1" applyFill="1" applyBorder="1" applyAlignment="1">
      <alignment horizontal="center"/>
    </xf>
    <xf numFmtId="164" fontId="40" fillId="34" borderId="35" xfId="0" applyNumberFormat="1" applyFont="1" applyFill="1" applyBorder="1" applyAlignment="1">
      <alignment horizontal="center"/>
    </xf>
    <xf numFmtId="164" fontId="47" fillId="34" borderId="21" xfId="0" applyNumberFormat="1" applyFont="1" applyFill="1" applyBorder="1" applyAlignment="1">
      <alignment horizontal="center"/>
    </xf>
    <xf numFmtId="164" fontId="40" fillId="0" borderId="36" xfId="0" applyNumberFormat="1" applyFont="1" applyBorder="1" applyAlignment="1">
      <alignment horizontal="center"/>
    </xf>
    <xf numFmtId="164" fontId="47" fillId="34" borderId="32" xfId="0" applyNumberFormat="1" applyFont="1" applyFill="1" applyBorder="1" applyAlignment="1">
      <alignment horizontal="center"/>
    </xf>
    <xf numFmtId="0" fontId="50" fillId="0" borderId="21" xfId="0" applyFont="1" applyBorder="1" applyAlignment="1">
      <alignment/>
    </xf>
    <xf numFmtId="0" fontId="40" fillId="0" borderId="46" xfId="0" applyFont="1" applyBorder="1" applyAlignment="1">
      <alignment horizontal="center"/>
    </xf>
    <xf numFmtId="0" fontId="47" fillId="0" borderId="16" xfId="0" applyFont="1" applyBorder="1" applyAlignment="1">
      <alignment horizontal="center"/>
    </xf>
    <xf numFmtId="0" fontId="55" fillId="0" borderId="16" xfId="0" applyFont="1" applyBorder="1" applyAlignment="1">
      <alignment/>
    </xf>
    <xf numFmtId="164" fontId="47" fillId="0" borderId="43" xfId="0" applyNumberFormat="1" applyFont="1" applyBorder="1" applyAlignment="1">
      <alignment horizontal="center"/>
    </xf>
    <xf numFmtId="0" fontId="55" fillId="0" borderId="21" xfId="0" applyFont="1" applyBorder="1" applyAlignment="1">
      <alignment/>
    </xf>
    <xf numFmtId="0" fontId="0" fillId="0" borderId="0" xfId="0" applyFont="1" applyAlignment="1">
      <alignment/>
    </xf>
    <xf numFmtId="0" fontId="47" fillId="0" borderId="60" xfId="0" applyFont="1" applyBorder="1" applyAlignment="1">
      <alignment/>
    </xf>
    <xf numFmtId="0" fontId="47" fillId="0" borderId="28" xfId="0" applyFont="1" applyBorder="1" applyAlignment="1">
      <alignment/>
    </xf>
    <xf numFmtId="0" fontId="47" fillId="0" borderId="59" xfId="0" applyFont="1" applyBorder="1" applyAlignment="1">
      <alignment/>
    </xf>
    <xf numFmtId="0" fontId="47" fillId="0" borderId="29" xfId="0" applyFont="1" applyBorder="1" applyAlignment="1">
      <alignment/>
    </xf>
    <xf numFmtId="0" fontId="47" fillId="0" borderId="30" xfId="0" applyFont="1" applyBorder="1" applyAlignment="1">
      <alignment/>
    </xf>
    <xf numFmtId="0" fontId="47" fillId="0" borderId="58" xfId="0" applyFont="1" applyBorder="1" applyAlignment="1">
      <alignment/>
    </xf>
    <xf numFmtId="0" fontId="47" fillId="0" borderId="11" xfId="0" applyFont="1" applyBorder="1" applyAlignment="1">
      <alignment/>
    </xf>
    <xf numFmtId="0" fontId="47" fillId="0" borderId="12" xfId="0" applyFont="1" applyBorder="1" applyAlignment="1">
      <alignment/>
    </xf>
    <xf numFmtId="0" fontId="47" fillId="0" borderId="71" xfId="0" applyFont="1" applyBorder="1" applyAlignment="1">
      <alignment textRotation="90" wrapText="1"/>
    </xf>
    <xf numFmtId="0" fontId="47" fillId="0" borderId="68" xfId="0" applyFont="1" applyBorder="1" applyAlignment="1">
      <alignment textRotation="90" wrapText="1"/>
    </xf>
    <xf numFmtId="0" fontId="47" fillId="0" borderId="69" xfId="0" applyFont="1" applyBorder="1" applyAlignment="1">
      <alignment textRotation="90" wrapText="1"/>
    </xf>
    <xf numFmtId="0" fontId="47" fillId="0" borderId="84" xfId="0" applyFont="1" applyBorder="1" applyAlignment="1">
      <alignment textRotation="90" wrapText="1"/>
    </xf>
    <xf numFmtId="0" fontId="47" fillId="0" borderId="59" xfId="0" applyFont="1" applyBorder="1" applyAlignment="1">
      <alignment textRotation="90" wrapText="1"/>
    </xf>
    <xf numFmtId="0" fontId="47" fillId="0" borderId="29" xfId="0" applyFont="1" applyBorder="1" applyAlignment="1">
      <alignment textRotation="90" wrapText="1"/>
    </xf>
    <xf numFmtId="0" fontId="47" fillId="0" borderId="58" xfId="0" applyFont="1" applyBorder="1" applyAlignment="1">
      <alignment textRotation="90" wrapText="1"/>
    </xf>
    <xf numFmtId="0" fontId="47" fillId="0" borderId="28" xfId="0" applyFont="1" applyBorder="1" applyAlignment="1">
      <alignment textRotation="90" wrapText="1"/>
    </xf>
    <xf numFmtId="0" fontId="47" fillId="0" borderId="30" xfId="0" applyFont="1" applyBorder="1" applyAlignment="1">
      <alignment textRotation="90" wrapText="1"/>
    </xf>
    <xf numFmtId="0" fontId="6" fillId="0" borderId="0" xfId="0" applyFont="1" applyAlignment="1">
      <alignment textRotation="90" wrapText="1"/>
    </xf>
    <xf numFmtId="0" fontId="6" fillId="0" borderId="0" xfId="0" applyFont="1" applyAlignment="1">
      <alignment wrapText="1"/>
    </xf>
    <xf numFmtId="0" fontId="40" fillId="0" borderId="45" xfId="0" applyFont="1" applyBorder="1" applyAlignment="1">
      <alignment/>
    </xf>
    <xf numFmtId="0" fontId="56" fillId="0" borderId="59" xfId="0" applyFont="1" applyBorder="1" applyAlignment="1">
      <alignment/>
    </xf>
    <xf numFmtId="0" fontId="47" fillId="0" borderId="74" xfId="0" applyFont="1" applyBorder="1" applyAlignment="1">
      <alignment/>
    </xf>
    <xf numFmtId="0" fontId="47" fillId="0" borderId="76" xfId="0" applyFont="1" applyBorder="1" applyAlignment="1">
      <alignment/>
    </xf>
    <xf numFmtId="164" fontId="55" fillId="0" borderId="76" xfId="0" applyNumberFormat="1" applyFont="1" applyBorder="1" applyAlignment="1">
      <alignment/>
    </xf>
    <xf numFmtId="164" fontId="47" fillId="0" borderId="77" xfId="0" applyNumberFormat="1" applyFont="1" applyBorder="1" applyAlignment="1">
      <alignment/>
    </xf>
    <xf numFmtId="0" fontId="50" fillId="0" borderId="59" xfId="0" applyFont="1" applyBorder="1" applyAlignment="1">
      <alignment/>
    </xf>
    <xf numFmtId="164" fontId="47" fillId="0" borderId="32" xfId="0" applyNumberFormat="1" applyFont="1" applyBorder="1" applyAlignment="1">
      <alignment/>
    </xf>
    <xf numFmtId="164" fontId="47" fillId="0" borderId="35" xfId="0" applyNumberFormat="1" applyFont="1" applyBorder="1" applyAlignment="1">
      <alignment/>
    </xf>
    <xf numFmtId="0" fontId="50" fillId="0" borderId="28" xfId="0" applyFont="1" applyBorder="1" applyAlignment="1">
      <alignment/>
    </xf>
    <xf numFmtId="0" fontId="47" fillId="0" borderId="42" xfId="0" applyFont="1" applyBorder="1" applyAlignment="1">
      <alignment/>
    </xf>
    <xf numFmtId="0" fontId="47" fillId="0" borderId="32" xfId="0" applyFont="1" applyBorder="1" applyAlignment="1">
      <alignment/>
    </xf>
    <xf numFmtId="164" fontId="47" fillId="0" borderId="18" xfId="0" applyNumberFormat="1" applyFont="1" applyBorder="1" applyAlignment="1">
      <alignment/>
    </xf>
    <xf numFmtId="0" fontId="47" fillId="0" borderId="31" xfId="0" applyFont="1" applyBorder="1" applyAlignment="1">
      <alignment/>
    </xf>
    <xf numFmtId="0" fontId="54" fillId="0" borderId="42" xfId="0" applyFont="1" applyBorder="1" applyAlignment="1">
      <alignment/>
    </xf>
    <xf numFmtId="0" fontId="54" fillId="0" borderId="32" xfId="0" applyFont="1" applyBorder="1" applyAlignment="1">
      <alignment/>
    </xf>
    <xf numFmtId="164" fontId="57" fillId="0" borderId="21" xfId="0" applyNumberFormat="1" applyFont="1" applyBorder="1" applyAlignment="1">
      <alignment/>
    </xf>
    <xf numFmtId="0" fontId="54" fillId="0" borderId="18" xfId="0" applyFont="1" applyBorder="1" applyAlignment="1">
      <alignment/>
    </xf>
    <xf numFmtId="164" fontId="54" fillId="0" borderId="32" xfId="0" applyNumberFormat="1" applyFont="1" applyBorder="1" applyAlignment="1">
      <alignment/>
    </xf>
    <xf numFmtId="164" fontId="54" fillId="0" borderId="35" xfId="0" applyNumberFormat="1" applyFont="1" applyBorder="1" applyAlignment="1">
      <alignment/>
    </xf>
    <xf numFmtId="0" fontId="56" fillId="0" borderId="28" xfId="0" applyFont="1" applyBorder="1" applyAlignment="1">
      <alignment/>
    </xf>
    <xf numFmtId="164" fontId="54" fillId="0" borderId="18" xfId="0" applyNumberFormat="1" applyFont="1" applyBorder="1" applyAlignment="1">
      <alignment/>
    </xf>
    <xf numFmtId="0" fontId="54" fillId="0" borderId="31" xfId="0" applyFont="1" applyBorder="1" applyAlignment="1">
      <alignment/>
    </xf>
    <xf numFmtId="0" fontId="47" fillId="0" borderId="48" xfId="0" applyFont="1" applyBorder="1" applyAlignment="1">
      <alignment/>
    </xf>
    <xf numFmtId="164" fontId="55" fillId="0" borderId="21" xfId="0" applyNumberFormat="1" applyFont="1" applyBorder="1" applyAlignment="1">
      <alignment/>
    </xf>
    <xf numFmtId="164" fontId="47" fillId="0" borderId="36" xfId="0" applyNumberFormat="1" applyFont="1" applyBorder="1" applyAlignment="1">
      <alignment/>
    </xf>
    <xf numFmtId="164" fontId="47" fillId="0" borderId="22" xfId="0" applyNumberFormat="1" applyFont="1" applyBorder="1" applyAlignment="1">
      <alignment/>
    </xf>
    <xf numFmtId="0" fontId="47" fillId="0" borderId="20" xfId="0" applyFont="1" applyBorder="1" applyAlignment="1">
      <alignment/>
    </xf>
    <xf numFmtId="0" fontId="40" fillId="0" borderId="57" xfId="0" applyFont="1" applyBorder="1" applyAlignment="1">
      <alignment/>
    </xf>
    <xf numFmtId="0" fontId="47" fillId="0" borderId="85" xfId="0" applyFont="1" applyBorder="1" applyAlignment="1">
      <alignment/>
    </xf>
    <xf numFmtId="0" fontId="47" fillId="0" borderId="63" xfId="0" applyFont="1" applyBorder="1" applyAlignment="1">
      <alignment/>
    </xf>
    <xf numFmtId="164" fontId="55" fillId="0" borderId="63" xfId="0" applyNumberFormat="1" applyFont="1" applyBorder="1" applyAlignment="1">
      <alignment/>
    </xf>
    <xf numFmtId="0" fontId="47" fillId="0" borderId="54" xfId="0" applyFont="1" applyBorder="1" applyAlignment="1">
      <alignment/>
    </xf>
    <xf numFmtId="164" fontId="47" fillId="0" borderId="53" xfId="0" applyNumberFormat="1" applyFont="1" applyBorder="1" applyAlignment="1">
      <alignment/>
    </xf>
    <xf numFmtId="164" fontId="47" fillId="0" borderId="27" xfId="0" applyNumberFormat="1" applyFont="1" applyBorder="1" applyAlignment="1">
      <alignment/>
    </xf>
    <xf numFmtId="0" fontId="47" fillId="0" borderId="26" xfId="0" applyFont="1" applyBorder="1" applyAlignment="1">
      <alignment/>
    </xf>
    <xf numFmtId="0" fontId="50" fillId="0" borderId="39" xfId="0" applyFont="1" applyBorder="1" applyAlignment="1">
      <alignment/>
    </xf>
    <xf numFmtId="0" fontId="50" fillId="0" borderId="46" xfId="0" applyFont="1" applyBorder="1" applyAlignment="1">
      <alignment/>
    </xf>
    <xf numFmtId="164" fontId="50" fillId="0" borderId="46" xfId="0" applyNumberFormat="1" applyFont="1" applyBorder="1" applyAlignment="1">
      <alignment/>
    </xf>
    <xf numFmtId="164" fontId="50" fillId="0" borderId="33" xfId="0" applyNumberFormat="1" applyFont="1" applyBorder="1" applyAlignment="1">
      <alignment/>
    </xf>
    <xf numFmtId="0" fontId="50" fillId="0" borderId="58" xfId="0" applyFont="1" applyBorder="1" applyAlignment="1">
      <alignment/>
    </xf>
    <xf numFmtId="164" fontId="50" fillId="0" borderId="28" xfId="0" applyNumberFormat="1" applyFont="1" applyBorder="1" applyAlignment="1">
      <alignment/>
    </xf>
    <xf numFmtId="1" fontId="50" fillId="0" borderId="58" xfId="0" applyNumberFormat="1" applyFont="1" applyBorder="1" applyAlignment="1">
      <alignment/>
    </xf>
    <xf numFmtId="164" fontId="50" fillId="0" borderId="58" xfId="0" applyNumberFormat="1" applyFont="1" applyBorder="1" applyAlignment="1">
      <alignment/>
    </xf>
    <xf numFmtId="164" fontId="50" fillId="0" borderId="30" xfId="0" applyNumberFormat="1" applyFont="1" applyBorder="1" applyAlignment="1">
      <alignment/>
    </xf>
    <xf numFmtId="0" fontId="47" fillId="33" borderId="20" xfId="0" applyFont="1" applyFill="1" applyBorder="1" applyAlignment="1">
      <alignment/>
    </xf>
    <xf numFmtId="0" fontId="47" fillId="33" borderId="48" xfId="0" applyFont="1" applyFill="1" applyBorder="1" applyAlignment="1">
      <alignment/>
    </xf>
    <xf numFmtId="0" fontId="52" fillId="33" borderId="21" xfId="0" applyFont="1" applyFill="1" applyBorder="1" applyAlignment="1">
      <alignment/>
    </xf>
    <xf numFmtId="164" fontId="47" fillId="33" borderId="21" xfId="0" applyNumberFormat="1" applyFont="1" applyFill="1" applyBorder="1" applyAlignment="1">
      <alignment/>
    </xf>
    <xf numFmtId="164" fontId="47" fillId="33" borderId="36" xfId="0" applyNumberFormat="1" applyFont="1" applyFill="1" applyBorder="1" applyAlignment="1">
      <alignment/>
    </xf>
    <xf numFmtId="164" fontId="47" fillId="33" borderId="22" xfId="0" applyNumberFormat="1" applyFont="1" applyFill="1" applyBorder="1" applyAlignment="1">
      <alignment/>
    </xf>
    <xf numFmtId="164" fontId="55" fillId="0" borderId="23" xfId="0" applyNumberFormat="1" applyFont="1" applyBorder="1" applyAlignment="1">
      <alignment/>
    </xf>
    <xf numFmtId="164" fontId="47" fillId="0" borderId="17" xfId="0" applyNumberFormat="1" applyFont="1" applyBorder="1" applyAlignment="1">
      <alignment/>
    </xf>
    <xf numFmtId="164" fontId="47" fillId="0" borderId="23" xfId="0" applyNumberFormat="1" applyFont="1" applyBorder="1" applyAlignment="1">
      <alignment/>
    </xf>
    <xf numFmtId="0" fontId="47" fillId="33" borderId="23" xfId="0" applyFont="1" applyFill="1" applyBorder="1" applyAlignment="1">
      <alignment/>
    </xf>
    <xf numFmtId="164" fontId="40" fillId="0" borderId="23" xfId="0" applyNumberFormat="1" applyFont="1" applyBorder="1" applyAlignment="1">
      <alignment/>
    </xf>
    <xf numFmtId="164" fontId="40" fillId="0" borderId="53" xfId="0" applyNumberFormat="1" applyFont="1" applyBorder="1" applyAlignment="1">
      <alignment/>
    </xf>
    <xf numFmtId="164" fontId="40" fillId="0" borderId="27" xfId="0" applyNumberFormat="1" applyFont="1" applyBorder="1" applyAlignment="1">
      <alignment/>
    </xf>
    <xf numFmtId="164" fontId="55" fillId="0" borderId="32" xfId="0" applyNumberFormat="1" applyFont="1" applyBorder="1" applyAlignment="1">
      <alignment/>
    </xf>
    <xf numFmtId="0" fontId="50" fillId="0" borderId="40" xfId="0" applyFont="1" applyBorder="1" applyAlignment="1">
      <alignment/>
    </xf>
    <xf numFmtId="0" fontId="40" fillId="0" borderId="26" xfId="0" applyFont="1" applyBorder="1" applyAlignment="1">
      <alignment/>
    </xf>
    <xf numFmtId="0" fontId="40" fillId="0" borderId="54" xfId="0" applyFont="1" applyBorder="1" applyAlignment="1">
      <alignment/>
    </xf>
    <xf numFmtId="1" fontId="40" fillId="0" borderId="54" xfId="0" applyNumberFormat="1" applyFont="1" applyBorder="1" applyAlignment="1">
      <alignment/>
    </xf>
    <xf numFmtId="1" fontId="40" fillId="0" borderId="26" xfId="0" applyNumberFormat="1" applyFont="1" applyBorder="1" applyAlignment="1">
      <alignment/>
    </xf>
    <xf numFmtId="164" fontId="50" fillId="0" borderId="29" xfId="0" applyNumberFormat="1" applyFont="1" applyBorder="1" applyAlignment="1">
      <alignment/>
    </xf>
    <xf numFmtId="164" fontId="50" fillId="0" borderId="70" xfId="0" applyNumberFormat="1" applyFont="1" applyBorder="1" applyAlignment="1">
      <alignment/>
    </xf>
    <xf numFmtId="164" fontId="50" fillId="0" borderId="84" xfId="0" applyNumberFormat="1" applyFont="1" applyBorder="1" applyAlignment="1">
      <alignment/>
    </xf>
    <xf numFmtId="0" fontId="50" fillId="0" borderId="71" xfId="0" applyFont="1" applyBorder="1" applyAlignment="1">
      <alignment/>
    </xf>
    <xf numFmtId="0" fontId="50" fillId="0" borderId="68" xfId="0" applyFont="1" applyBorder="1" applyAlignment="1">
      <alignment/>
    </xf>
    <xf numFmtId="0" fontId="50" fillId="0" borderId="15" xfId="0" applyFont="1" applyBorder="1" applyAlignment="1">
      <alignment/>
    </xf>
    <xf numFmtId="0" fontId="55" fillId="0" borderId="65" xfId="0" applyFont="1" applyBorder="1" applyAlignment="1">
      <alignment horizontal="right" wrapText="1"/>
    </xf>
    <xf numFmtId="164" fontId="55" fillId="0" borderId="21" xfId="0" applyNumberFormat="1" applyFont="1" applyBorder="1" applyAlignment="1">
      <alignment/>
    </xf>
    <xf numFmtId="0" fontId="55" fillId="0" borderId="65" xfId="0" applyFont="1" applyBorder="1" applyAlignment="1">
      <alignment/>
    </xf>
    <xf numFmtId="0" fontId="55" fillId="0" borderId="71" xfId="0" applyFont="1" applyBorder="1" applyAlignment="1">
      <alignment/>
    </xf>
    <xf numFmtId="164" fontId="55" fillId="0" borderId="69" xfId="0" applyNumberFormat="1" applyFont="1" applyBorder="1" applyAlignment="1">
      <alignment/>
    </xf>
    <xf numFmtId="164" fontId="55" fillId="0" borderId="84" xfId="0" applyNumberFormat="1" applyFont="1" applyBorder="1" applyAlignment="1">
      <alignment/>
    </xf>
    <xf numFmtId="164" fontId="55" fillId="0" borderId="70" xfId="0" applyNumberFormat="1" applyFont="1" applyBorder="1" applyAlignment="1">
      <alignment/>
    </xf>
    <xf numFmtId="0" fontId="55" fillId="0" borderId="21" xfId="0" applyFont="1" applyBorder="1" applyAlignment="1">
      <alignment horizontal="right"/>
    </xf>
    <xf numFmtId="0" fontId="47" fillId="0" borderId="46" xfId="0" applyFont="1" applyBorder="1" applyAlignment="1">
      <alignment horizontal="right"/>
    </xf>
    <xf numFmtId="0" fontId="47" fillId="0" borderId="46" xfId="0" applyFont="1" applyBorder="1" applyAlignment="1">
      <alignment/>
    </xf>
    <xf numFmtId="164" fontId="55" fillId="0" borderId="46" xfId="0" applyNumberFormat="1" applyFont="1" applyBorder="1" applyAlignment="1">
      <alignment/>
    </xf>
    <xf numFmtId="164" fontId="55" fillId="0" borderId="33" xfId="0" applyNumberFormat="1" applyFont="1" applyBorder="1" applyAlignment="1">
      <alignment/>
    </xf>
    <xf numFmtId="164" fontId="55" fillId="0" borderId="41" xfId="0" applyNumberFormat="1" applyFont="1" applyBorder="1" applyAlignment="1">
      <alignment/>
    </xf>
    <xf numFmtId="0" fontId="0" fillId="0" borderId="44" xfId="0" applyFont="1" applyBorder="1" applyAlignment="1">
      <alignment/>
    </xf>
    <xf numFmtId="0" fontId="55" fillId="0" borderId="46" xfId="0" applyFont="1" applyBorder="1" applyAlignment="1">
      <alignment/>
    </xf>
    <xf numFmtId="0" fontId="50" fillId="0" borderId="16" xfId="0" applyFont="1" applyBorder="1" applyAlignment="1">
      <alignment/>
    </xf>
    <xf numFmtId="0" fontId="4" fillId="0" borderId="79" xfId="0" applyFont="1" applyBorder="1" applyAlignment="1">
      <alignment/>
    </xf>
    <xf numFmtId="0" fontId="4" fillId="0" borderId="75" xfId="0" applyFont="1" applyBorder="1" applyAlignment="1">
      <alignment/>
    </xf>
    <xf numFmtId="0" fontId="4" fillId="0" borderId="58" xfId="0" applyFont="1" applyBorder="1" applyAlignment="1">
      <alignment/>
    </xf>
    <xf numFmtId="0" fontId="4" fillId="0" borderId="83" xfId="0" applyFont="1" applyBorder="1" applyAlignment="1">
      <alignment horizontal="center" vertical="top" wrapText="1"/>
    </xf>
    <xf numFmtId="0" fontId="4" fillId="0" borderId="64" xfId="0" applyFont="1" applyBorder="1" applyAlignment="1">
      <alignment/>
    </xf>
    <xf numFmtId="0" fontId="4" fillId="0" borderId="28" xfId="0" applyFont="1" applyBorder="1" applyAlignment="1">
      <alignment horizontal="center" vertical="top" wrapText="1"/>
    </xf>
    <xf numFmtId="9" fontId="4" fillId="0" borderId="29" xfId="0" applyNumberFormat="1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58" xfId="0" applyFont="1" applyBorder="1" applyAlignment="1">
      <alignment horizontal="center" vertical="top" wrapText="1"/>
    </xf>
    <xf numFmtId="0" fontId="4" fillId="0" borderId="70" xfId="0" applyFont="1" applyBorder="1" applyAlignment="1">
      <alignment horizontal="center" vertical="top" wrapText="1"/>
    </xf>
    <xf numFmtId="0" fontId="0" fillId="0" borderId="31" xfId="0" applyBorder="1" applyAlignment="1">
      <alignment horizontal="center"/>
    </xf>
    <xf numFmtId="0" fontId="4" fillId="0" borderId="35" xfId="0" applyFont="1" applyBorder="1" applyAlignment="1">
      <alignment/>
    </xf>
    <xf numFmtId="164" fontId="0" fillId="0" borderId="31" xfId="0" applyNumberFormat="1" applyBorder="1" applyAlignment="1">
      <alignment horizontal="center"/>
    </xf>
    <xf numFmtId="164" fontId="0" fillId="0" borderId="32" xfId="0" applyNumberFormat="1" applyFont="1" applyBorder="1" applyAlignment="1">
      <alignment horizontal="center"/>
    </xf>
    <xf numFmtId="164" fontId="0" fillId="0" borderId="32" xfId="0" applyNumberFormat="1" applyBorder="1" applyAlignment="1">
      <alignment horizontal="center"/>
    </xf>
    <xf numFmtId="164" fontId="0" fillId="0" borderId="35" xfId="0" applyNumberFormat="1" applyBorder="1" applyAlignment="1">
      <alignment horizontal="center"/>
    </xf>
    <xf numFmtId="164" fontId="4" fillId="0" borderId="36" xfId="0" applyNumberFormat="1" applyFont="1" applyBorder="1" applyAlignment="1">
      <alignment horizontal="center"/>
    </xf>
    <xf numFmtId="2" fontId="0" fillId="0" borderId="21" xfId="0" applyNumberFormat="1" applyBorder="1" applyAlignment="1">
      <alignment/>
    </xf>
    <xf numFmtId="0" fontId="0" fillId="0" borderId="20" xfId="0" applyBorder="1" applyAlignment="1">
      <alignment horizontal="center"/>
    </xf>
    <xf numFmtId="0" fontId="4" fillId="0" borderId="36" xfId="0" applyFont="1" applyBorder="1" applyAlignment="1">
      <alignment/>
    </xf>
    <xf numFmtId="164" fontId="58" fillId="0" borderId="20" xfId="0" applyNumberFormat="1" applyFont="1" applyBorder="1" applyAlignment="1">
      <alignment horizontal="center"/>
    </xf>
    <xf numFmtId="164" fontId="58" fillId="0" borderId="21" xfId="0" applyNumberFormat="1" applyFont="1" applyBorder="1" applyAlignment="1">
      <alignment horizontal="center"/>
    </xf>
    <xf numFmtId="164" fontId="58" fillId="0" borderId="35" xfId="0" applyNumberFormat="1" applyFont="1" applyBorder="1" applyAlignment="1">
      <alignment horizontal="center"/>
    </xf>
    <xf numFmtId="164" fontId="58" fillId="0" borderId="21" xfId="0" applyNumberFormat="1" applyFont="1" applyBorder="1" applyAlignment="1">
      <alignment/>
    </xf>
    <xf numFmtId="164" fontId="58" fillId="0" borderId="36" xfId="0" applyNumberFormat="1" applyFont="1" applyBorder="1" applyAlignment="1">
      <alignment/>
    </xf>
    <xf numFmtId="164" fontId="59" fillId="0" borderId="35" xfId="0" applyNumberFormat="1" applyFont="1" applyBorder="1" applyAlignment="1">
      <alignment horizontal="center"/>
    </xf>
    <xf numFmtId="2" fontId="58" fillId="0" borderId="21" xfId="0" applyNumberFormat="1" applyFont="1" applyBorder="1" applyAlignment="1">
      <alignment/>
    </xf>
    <xf numFmtId="164" fontId="0" fillId="0" borderId="20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36" xfId="0" applyNumberFormat="1" applyBorder="1" applyAlignment="1">
      <alignment/>
    </xf>
    <xf numFmtId="164" fontId="4" fillId="0" borderId="35" xfId="0" applyNumberFormat="1" applyFont="1" applyBorder="1" applyAlignment="1">
      <alignment horizontal="center"/>
    </xf>
    <xf numFmtId="164" fontId="0" fillId="34" borderId="20" xfId="0" applyNumberFormat="1" applyFill="1" applyBorder="1" applyAlignment="1">
      <alignment horizontal="center"/>
    </xf>
    <xf numFmtId="164" fontId="0" fillId="34" borderId="21" xfId="0" applyNumberFormat="1" applyFill="1" applyBorder="1" applyAlignment="1">
      <alignment horizontal="center"/>
    </xf>
    <xf numFmtId="164" fontId="0" fillId="34" borderId="35" xfId="0" applyNumberFormat="1" applyFill="1" applyBorder="1" applyAlignment="1">
      <alignment horizontal="center"/>
    </xf>
    <xf numFmtId="164" fontId="0" fillId="34" borderId="21" xfId="0" applyNumberFormat="1" applyFill="1" applyBorder="1" applyAlignment="1">
      <alignment/>
    </xf>
    <xf numFmtId="0" fontId="0" fillId="34" borderId="21" xfId="0" applyFill="1" applyBorder="1" applyAlignment="1">
      <alignment/>
    </xf>
    <xf numFmtId="164" fontId="0" fillId="34" borderId="36" xfId="0" applyNumberFormat="1" applyFill="1" applyBorder="1" applyAlignment="1">
      <alignment/>
    </xf>
    <xf numFmtId="164" fontId="4" fillId="34" borderId="35" xfId="0" applyNumberFormat="1" applyFont="1" applyFill="1" applyBorder="1" applyAlignment="1">
      <alignment horizontal="center"/>
    </xf>
    <xf numFmtId="2" fontId="0" fillId="34" borderId="21" xfId="0" applyNumberFormat="1" applyFill="1" applyBorder="1" applyAlignment="1">
      <alignment/>
    </xf>
    <xf numFmtId="0" fontId="0" fillId="0" borderId="26" xfId="0" applyBorder="1" applyAlignment="1">
      <alignment horizontal="center"/>
    </xf>
    <xf numFmtId="0" fontId="4" fillId="0" borderId="53" xfId="0" applyFont="1" applyBorder="1" applyAlignment="1">
      <alignment/>
    </xf>
    <xf numFmtId="164" fontId="0" fillId="0" borderId="26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0" fillId="0" borderId="43" xfId="0" applyNumberFormat="1" applyBorder="1" applyAlignment="1">
      <alignment horizontal="center"/>
    </xf>
    <xf numFmtId="164" fontId="0" fillId="0" borderId="53" xfId="0" applyNumberFormat="1" applyBorder="1" applyAlignment="1">
      <alignment/>
    </xf>
    <xf numFmtId="0" fontId="3" fillId="0" borderId="28" xfId="0" applyFont="1" applyBorder="1" applyAlignment="1">
      <alignment horizontal="center"/>
    </xf>
    <xf numFmtId="0" fontId="3" fillId="0" borderId="58" xfId="0" applyFont="1" applyBorder="1" applyAlignment="1">
      <alignment wrapText="1"/>
    </xf>
    <xf numFmtId="164" fontId="4" fillId="0" borderId="28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4" fontId="0" fillId="33" borderId="20" xfId="0" applyNumberFormat="1" applyFill="1" applyBorder="1" applyAlignment="1">
      <alignment horizontal="center"/>
    </xf>
    <xf numFmtId="164" fontId="0" fillId="33" borderId="21" xfId="0" applyNumberFormat="1" applyFill="1" applyBorder="1" applyAlignment="1">
      <alignment horizontal="center"/>
    </xf>
    <xf numFmtId="164" fontId="0" fillId="33" borderId="35" xfId="0" applyNumberFormat="1" applyFill="1" applyBorder="1" applyAlignment="1">
      <alignment horizontal="center"/>
    </xf>
    <xf numFmtId="164" fontId="0" fillId="33" borderId="21" xfId="0" applyNumberFormat="1" applyFill="1" applyBorder="1" applyAlignment="1">
      <alignment/>
    </xf>
    <xf numFmtId="164" fontId="4" fillId="33" borderId="35" xfId="0" applyNumberFormat="1" applyFont="1" applyFill="1" applyBorder="1" applyAlignment="1">
      <alignment horizontal="center"/>
    </xf>
    <xf numFmtId="164" fontId="0" fillId="33" borderId="21" xfId="0" applyNumberFormat="1" applyFont="1" applyFill="1" applyBorder="1" applyAlignment="1">
      <alignment horizontal="center"/>
    </xf>
    <xf numFmtId="164" fontId="47" fillId="33" borderId="35" xfId="0" applyNumberFormat="1" applyFont="1" applyFill="1" applyBorder="1" applyAlignment="1">
      <alignment horizontal="center"/>
    </xf>
    <xf numFmtId="164" fontId="40" fillId="33" borderId="35" xfId="0" applyNumberFormat="1" applyFont="1" applyFill="1" applyBorder="1" applyAlignment="1">
      <alignment horizontal="center"/>
    </xf>
    <xf numFmtId="2" fontId="47" fillId="33" borderId="21" xfId="0" applyNumberFormat="1" applyFont="1" applyFill="1" applyBorder="1" applyAlignment="1">
      <alignment/>
    </xf>
    <xf numFmtId="164" fontId="47" fillId="33" borderId="0" xfId="0" applyNumberFormat="1" applyFont="1" applyFill="1" applyBorder="1" applyAlignment="1">
      <alignment horizontal="center"/>
    </xf>
    <xf numFmtId="164" fontId="47" fillId="33" borderId="0" xfId="0" applyNumberFormat="1" applyFont="1" applyFill="1" applyBorder="1" applyAlignment="1">
      <alignment/>
    </xf>
    <xf numFmtId="2" fontId="47" fillId="33" borderId="0" xfId="0" applyNumberFormat="1" applyFont="1" applyFill="1" applyBorder="1" applyAlignment="1">
      <alignment/>
    </xf>
    <xf numFmtId="2" fontId="0" fillId="0" borderId="23" xfId="0" applyNumberFormat="1" applyBorder="1" applyAlignment="1">
      <alignment/>
    </xf>
    <xf numFmtId="0" fontId="3" fillId="0" borderId="71" xfId="0" applyFont="1" applyBorder="1" applyAlignment="1">
      <alignment horizontal="center"/>
    </xf>
    <xf numFmtId="0" fontId="3" fillId="0" borderId="69" xfId="0" applyFont="1" applyBorder="1" applyAlignment="1">
      <alignment/>
    </xf>
    <xf numFmtId="164" fontId="4" fillId="0" borderId="69" xfId="0" applyNumberFormat="1" applyFont="1" applyBorder="1" applyAlignment="1">
      <alignment horizontal="center"/>
    </xf>
    <xf numFmtId="164" fontId="4" fillId="0" borderId="69" xfId="0" applyNumberFormat="1" applyFont="1" applyBorder="1" applyAlignment="1">
      <alignment/>
    </xf>
    <xf numFmtId="2" fontId="4" fillId="0" borderId="84" xfId="0" applyNumberFormat="1" applyFont="1" applyBorder="1" applyAlignment="1">
      <alignment/>
    </xf>
    <xf numFmtId="164" fontId="4" fillId="0" borderId="29" xfId="0" applyNumberFormat="1" applyFont="1" applyBorder="1" applyAlignment="1">
      <alignment horizontal="center"/>
    </xf>
    <xf numFmtId="0" fontId="3" fillId="0" borderId="29" xfId="0" applyFont="1" applyBorder="1" applyAlignment="1">
      <alignment/>
    </xf>
    <xf numFmtId="2" fontId="4" fillId="0" borderId="30" xfId="0" applyNumberFormat="1" applyFont="1" applyBorder="1" applyAlignment="1">
      <alignment/>
    </xf>
    <xf numFmtId="0" fontId="8" fillId="0" borderId="39" xfId="0" applyFont="1" applyBorder="1" applyAlignment="1">
      <alignment horizontal="center"/>
    </xf>
    <xf numFmtId="0" fontId="8" fillId="0" borderId="46" xfId="0" applyFont="1" applyBorder="1" applyAlignment="1">
      <alignment/>
    </xf>
    <xf numFmtId="164" fontId="19" fillId="0" borderId="46" xfId="0" applyNumberFormat="1" applyFont="1" applyBorder="1" applyAlignment="1">
      <alignment horizontal="center"/>
    </xf>
    <xf numFmtId="164" fontId="19" fillId="0" borderId="41" xfId="0" applyNumberFormat="1" applyFont="1" applyBorder="1" applyAlignment="1">
      <alignment horizontal="center"/>
    </xf>
    <xf numFmtId="164" fontId="19" fillId="0" borderId="34" xfId="0" applyNumberFormat="1" applyFont="1" applyBorder="1" applyAlignment="1">
      <alignment horizontal="center"/>
    </xf>
    <xf numFmtId="2" fontId="19" fillId="0" borderId="82" xfId="0" applyNumberFormat="1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164" fontId="0" fillId="0" borderId="21" xfId="0" applyNumberFormat="1" applyFont="1" applyBorder="1" applyAlignment="1">
      <alignment horizontal="center"/>
    </xf>
    <xf numFmtId="2" fontId="0" fillId="0" borderId="21" xfId="0" applyNumberFormat="1" applyFont="1" applyBorder="1" applyAlignment="1">
      <alignment/>
    </xf>
    <xf numFmtId="0" fontId="8" fillId="0" borderId="21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30" xfId="0" applyBorder="1" applyAlignment="1">
      <alignment/>
    </xf>
    <xf numFmtId="0" fontId="0" fillId="0" borderId="59" xfId="0" applyFont="1" applyBorder="1" applyAlignment="1">
      <alignment/>
    </xf>
    <xf numFmtId="0" fontId="0" fillId="0" borderId="58" xfId="0" applyBorder="1" applyAlignment="1">
      <alignment/>
    </xf>
    <xf numFmtId="0" fontId="0" fillId="0" borderId="28" xfId="0" applyFont="1" applyBorder="1" applyAlignment="1">
      <alignment/>
    </xf>
    <xf numFmtId="0" fontId="4" fillId="0" borderId="83" xfId="0" applyFont="1" applyBorder="1" applyAlignment="1">
      <alignment horizontal="center" wrapText="1"/>
    </xf>
    <xf numFmtId="0" fontId="4" fillId="0" borderId="41" xfId="0" applyFont="1" applyBorder="1" applyAlignment="1">
      <alignment/>
    </xf>
    <xf numFmtId="0" fontId="4" fillId="0" borderId="39" xfId="0" applyFont="1" applyBorder="1" applyAlignment="1">
      <alignment wrapText="1"/>
    </xf>
    <xf numFmtId="0" fontId="0" fillId="0" borderId="33" xfId="0" applyFont="1" applyBorder="1" applyAlignment="1">
      <alignment wrapText="1"/>
    </xf>
    <xf numFmtId="0" fontId="4" fillId="0" borderId="40" xfId="0" applyFont="1" applyBorder="1" applyAlignment="1">
      <alignment wrapText="1"/>
    </xf>
    <xf numFmtId="0" fontId="0" fillId="0" borderId="41" xfId="0" applyFont="1" applyBorder="1" applyAlignment="1">
      <alignment wrapText="1"/>
    </xf>
    <xf numFmtId="0" fontId="4" fillId="0" borderId="28" xfId="0" applyFont="1" applyBorder="1" applyAlignment="1">
      <alignment horizontal="center"/>
    </xf>
    <xf numFmtId="0" fontId="4" fillId="0" borderId="33" xfId="0" applyFont="1" applyBorder="1" applyAlignment="1">
      <alignment wrapText="1"/>
    </xf>
    <xf numFmtId="164" fontId="0" fillId="0" borderId="18" xfId="0" applyNumberFormat="1" applyBorder="1" applyAlignment="1">
      <alignment horizontal="center"/>
    </xf>
    <xf numFmtId="0" fontId="0" fillId="0" borderId="42" xfId="0" applyBorder="1" applyAlignment="1">
      <alignment horizontal="center"/>
    </xf>
    <xf numFmtId="164" fontId="4" fillId="0" borderId="30" xfId="0" applyNumberFormat="1" applyFont="1" applyBorder="1" applyAlignment="1">
      <alignment horizontal="center"/>
    </xf>
    <xf numFmtId="0" fontId="58" fillId="0" borderId="20" xfId="0" applyFont="1" applyBorder="1" applyAlignment="1">
      <alignment horizontal="center"/>
    </xf>
    <xf numFmtId="164" fontId="58" fillId="0" borderId="22" xfId="0" applyNumberFormat="1" applyFont="1" applyBorder="1" applyAlignment="1">
      <alignment horizontal="center"/>
    </xf>
    <xf numFmtId="0" fontId="58" fillId="0" borderId="48" xfId="0" applyFont="1" applyBorder="1" applyAlignment="1">
      <alignment horizontal="center"/>
    </xf>
    <xf numFmtId="164" fontId="58" fillId="0" borderId="36" xfId="0" applyNumberFormat="1" applyFont="1" applyBorder="1" applyAlignment="1">
      <alignment horizontal="center"/>
    </xf>
    <xf numFmtId="0" fontId="59" fillId="0" borderId="28" xfId="0" applyFont="1" applyBorder="1" applyAlignment="1">
      <alignment horizontal="center"/>
    </xf>
    <xf numFmtId="164" fontId="59" fillId="0" borderId="30" xfId="0" applyNumberFormat="1" applyFon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0" fontId="0" fillId="0" borderId="48" xfId="0" applyBorder="1" applyAlignment="1">
      <alignment horizontal="center"/>
    </xf>
    <xf numFmtId="164" fontId="0" fillId="0" borderId="36" xfId="0" applyNumberFormat="1" applyBorder="1" applyAlignment="1">
      <alignment horizontal="center"/>
    </xf>
    <xf numFmtId="0" fontId="0" fillId="34" borderId="20" xfId="0" applyFill="1" applyBorder="1" applyAlignment="1">
      <alignment horizontal="center"/>
    </xf>
    <xf numFmtId="164" fontId="0" fillId="34" borderId="22" xfId="0" applyNumberFormat="1" applyFill="1" applyBorder="1" applyAlignment="1">
      <alignment horizontal="center"/>
    </xf>
    <xf numFmtId="0" fontId="0" fillId="34" borderId="48" xfId="0" applyFill="1" applyBorder="1" applyAlignment="1">
      <alignment horizontal="center"/>
    </xf>
    <xf numFmtId="164" fontId="0" fillId="34" borderId="36" xfId="0" applyNumberFormat="1" applyFill="1" applyBorder="1" applyAlignment="1">
      <alignment horizontal="center"/>
    </xf>
    <xf numFmtId="0" fontId="4" fillId="34" borderId="28" xfId="0" applyFont="1" applyFill="1" applyBorder="1" applyAlignment="1">
      <alignment horizontal="center"/>
    </xf>
    <xf numFmtId="164" fontId="4" fillId="34" borderId="30" xfId="0" applyNumberFormat="1" applyFont="1" applyFill="1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0" fontId="0" fillId="0" borderId="54" xfId="0" applyBorder="1" applyAlignment="1">
      <alignment horizontal="center"/>
    </xf>
    <xf numFmtId="164" fontId="0" fillId="0" borderId="53" xfId="0" applyNumberFormat="1" applyBorder="1" applyAlignment="1">
      <alignment horizontal="center"/>
    </xf>
    <xf numFmtId="164" fontId="3" fillId="0" borderId="28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0" fillId="33" borderId="20" xfId="0" applyFill="1" applyBorder="1" applyAlignment="1">
      <alignment horizontal="center"/>
    </xf>
    <xf numFmtId="164" fontId="0" fillId="33" borderId="22" xfId="0" applyNumberFormat="1" applyFill="1" applyBorder="1" applyAlignment="1">
      <alignment horizontal="center"/>
    </xf>
    <xf numFmtId="0" fontId="0" fillId="33" borderId="48" xfId="0" applyFill="1" applyBorder="1" applyAlignment="1">
      <alignment horizontal="center"/>
    </xf>
    <xf numFmtId="164" fontId="0" fillId="33" borderId="36" xfId="0" applyNumberFormat="1" applyFill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164" fontId="4" fillId="33" borderId="30" xfId="0" applyNumberFormat="1" applyFont="1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164" fontId="0" fillId="33" borderId="27" xfId="0" applyNumberFormat="1" applyFill="1" applyBorder="1" applyAlignment="1">
      <alignment horizontal="center"/>
    </xf>
    <xf numFmtId="0" fontId="0" fillId="33" borderId="54" xfId="0" applyFill="1" applyBorder="1" applyAlignment="1">
      <alignment horizontal="center"/>
    </xf>
    <xf numFmtId="164" fontId="0" fillId="33" borderId="53" xfId="0" applyNumberFormat="1" applyFill="1" applyBorder="1" applyAlignment="1">
      <alignment horizontal="center"/>
    </xf>
    <xf numFmtId="0" fontId="4" fillId="33" borderId="71" xfId="0" applyFont="1" applyFill="1" applyBorder="1" applyAlignment="1">
      <alignment horizontal="center"/>
    </xf>
    <xf numFmtId="164" fontId="4" fillId="33" borderId="84" xfId="0" applyNumberFormat="1" applyFont="1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4" fillId="0" borderId="39" xfId="0" applyFont="1" applyBorder="1" applyAlignment="1">
      <alignment horizontal="center"/>
    </xf>
    <xf numFmtId="164" fontId="4" fillId="0" borderId="33" xfId="0" applyNumberFormat="1" applyFont="1" applyBorder="1" applyAlignment="1">
      <alignment horizontal="center"/>
    </xf>
    <xf numFmtId="0" fontId="4" fillId="0" borderId="71" xfId="0" applyFont="1" applyBorder="1" applyAlignment="1">
      <alignment horizontal="center"/>
    </xf>
    <xf numFmtId="164" fontId="4" fillId="0" borderId="84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1" xfId="0" applyFont="1" applyBorder="1" applyAlignment="1">
      <alignment/>
    </xf>
    <xf numFmtId="164" fontId="3" fillId="0" borderId="21" xfId="0" applyNumberFormat="1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164" fontId="3" fillId="0" borderId="33" xfId="0" applyNumberFormat="1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6" xfId="0" applyFont="1" applyBorder="1" applyAlignment="1">
      <alignment/>
    </xf>
    <xf numFmtId="0" fontId="3" fillId="0" borderId="33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164" fontId="0" fillId="0" borderId="18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164" fontId="0" fillId="0" borderId="21" xfId="0" applyNumberFormat="1" applyFont="1" applyBorder="1" applyAlignment="1">
      <alignment horizontal="center"/>
    </xf>
    <xf numFmtId="164" fontId="0" fillId="0" borderId="22" xfId="0" applyNumberFormat="1" applyFont="1" applyBorder="1" applyAlignment="1">
      <alignment horizontal="center"/>
    </xf>
    <xf numFmtId="0" fontId="0" fillId="0" borderId="83" xfId="0" applyFont="1" applyBorder="1" applyAlignment="1">
      <alignment/>
    </xf>
    <xf numFmtId="0" fontId="0" fillId="0" borderId="63" xfId="0" applyFont="1" applyBorder="1" applyAlignment="1">
      <alignment horizontal="right"/>
    </xf>
    <xf numFmtId="0" fontId="0" fillId="0" borderId="63" xfId="0" applyFont="1" applyBorder="1" applyAlignment="1">
      <alignment/>
    </xf>
    <xf numFmtId="0" fontId="0" fillId="0" borderId="86" xfId="0" applyFont="1" applyBorder="1" applyAlignment="1">
      <alignment/>
    </xf>
    <xf numFmtId="0" fontId="60" fillId="0" borderId="0" xfId="0" applyFont="1" applyAlignment="1">
      <alignment/>
    </xf>
    <xf numFmtId="0" fontId="5" fillId="0" borderId="72" xfId="0" applyFont="1" applyBorder="1" applyAlignment="1">
      <alignment wrapText="1"/>
    </xf>
    <xf numFmtId="0" fontId="5" fillId="0" borderId="74" xfId="0" applyFont="1" applyBorder="1" applyAlignment="1">
      <alignment/>
    </xf>
    <xf numFmtId="0" fontId="5" fillId="0" borderId="76" xfId="0" applyFont="1" applyBorder="1" applyAlignment="1">
      <alignment textRotation="90" wrapText="1"/>
    </xf>
    <xf numFmtId="0" fontId="5" fillId="0" borderId="76" xfId="0" applyFont="1" applyBorder="1" applyAlignment="1">
      <alignment horizontal="center" wrapText="1"/>
    </xf>
    <xf numFmtId="0" fontId="5" fillId="0" borderId="75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45" xfId="0" applyFont="1" applyBorder="1" applyAlignment="1">
      <alignment wrapText="1"/>
    </xf>
    <xf numFmtId="0" fontId="5" fillId="0" borderId="42" xfId="0" applyFont="1" applyBorder="1" applyAlignment="1">
      <alignment/>
    </xf>
    <xf numFmtId="0" fontId="4" fillId="0" borderId="32" xfId="0" applyFont="1" applyBorder="1" applyAlignment="1">
      <alignment wrapText="1"/>
    </xf>
    <xf numFmtId="0" fontId="4" fillId="0" borderId="35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4" fillId="0" borderId="36" xfId="0" applyFont="1" applyBorder="1" applyAlignment="1">
      <alignment wrapText="1"/>
    </xf>
    <xf numFmtId="0" fontId="6" fillId="0" borderId="45" xfId="0" applyFont="1" applyBorder="1" applyAlignment="1">
      <alignment/>
    </xf>
    <xf numFmtId="0" fontId="2" fillId="0" borderId="42" xfId="0" applyFont="1" applyBorder="1" applyAlignment="1">
      <alignment/>
    </xf>
    <xf numFmtId="0" fontId="38" fillId="0" borderId="32" xfId="0" applyFont="1" applyBorder="1" applyAlignment="1">
      <alignment horizontal="center"/>
    </xf>
    <xf numFmtId="164" fontId="47" fillId="0" borderId="32" xfId="0" applyNumberFormat="1" applyFont="1" applyBorder="1" applyAlignment="1">
      <alignment horizontal="center"/>
    </xf>
    <xf numFmtId="164" fontId="47" fillId="0" borderId="35" xfId="0" applyNumberFormat="1" applyFont="1" applyBorder="1" applyAlignment="1">
      <alignment horizontal="center"/>
    </xf>
    <xf numFmtId="164" fontId="47" fillId="0" borderId="21" xfId="0" applyNumberFormat="1" applyFont="1" applyBorder="1" applyAlignment="1">
      <alignment horizontal="center"/>
    </xf>
    <xf numFmtId="164" fontId="47" fillId="0" borderId="36" xfId="0" applyNumberFormat="1" applyFont="1" applyBorder="1" applyAlignment="1">
      <alignment horizontal="center"/>
    </xf>
    <xf numFmtId="164" fontId="47" fillId="0" borderId="0" xfId="0" applyNumberFormat="1" applyFont="1" applyBorder="1" applyAlignment="1">
      <alignment horizontal="center"/>
    </xf>
    <xf numFmtId="2" fontId="47" fillId="0" borderId="48" xfId="0" applyNumberFormat="1" applyFont="1" applyBorder="1" applyAlignment="1">
      <alignment horizontal="center"/>
    </xf>
    <xf numFmtId="2" fontId="47" fillId="0" borderId="21" xfId="0" applyNumberFormat="1" applyFont="1" applyBorder="1" applyAlignment="1">
      <alignment horizontal="center"/>
    </xf>
    <xf numFmtId="0" fontId="38" fillId="0" borderId="36" xfId="0" applyFont="1" applyBorder="1" applyAlignment="1">
      <alignment horizontal="center"/>
    </xf>
    <xf numFmtId="2" fontId="40" fillId="0" borderId="36" xfId="0" applyNumberFormat="1" applyFont="1" applyBorder="1" applyAlignment="1">
      <alignment horizontal="center"/>
    </xf>
    <xf numFmtId="2" fontId="40" fillId="0" borderId="21" xfId="0" applyNumberFormat="1" applyFont="1" applyBorder="1" applyAlignment="1">
      <alignment horizontal="center"/>
    </xf>
    <xf numFmtId="0" fontId="6" fillId="0" borderId="50" xfId="0" applyFont="1" applyBorder="1" applyAlignment="1">
      <alignment/>
    </xf>
    <xf numFmtId="0" fontId="2" fillId="0" borderId="48" xfId="0" applyFont="1" applyBorder="1" applyAlignment="1">
      <alignment/>
    </xf>
    <xf numFmtId="0" fontId="38" fillId="0" borderId="21" xfId="0" applyFont="1" applyBorder="1" applyAlignment="1">
      <alignment horizontal="center"/>
    </xf>
    <xf numFmtId="0" fontId="38" fillId="0" borderId="48" xfId="0" applyFont="1" applyBorder="1" applyAlignment="1">
      <alignment/>
    </xf>
    <xf numFmtId="0" fontId="38" fillId="0" borderId="36" xfId="0" applyFont="1" applyBorder="1" applyAlignment="1">
      <alignment horizontal="center" wrapText="1"/>
    </xf>
    <xf numFmtId="0" fontId="47" fillId="0" borderId="36" xfId="0" applyFont="1" applyBorder="1" applyAlignment="1">
      <alignment wrapText="1"/>
    </xf>
    <xf numFmtId="2" fontId="40" fillId="0" borderId="36" xfId="0" applyNumberFormat="1" applyFont="1" applyBorder="1" applyAlignment="1">
      <alignment horizontal="center"/>
    </xf>
    <xf numFmtId="0" fontId="0" fillId="0" borderId="21" xfId="0" applyBorder="1" applyAlignment="1">
      <alignment textRotation="90" wrapText="1"/>
    </xf>
    <xf numFmtId="0" fontId="0" fillId="0" borderId="0" xfId="0" applyAlignment="1">
      <alignment textRotation="90" wrapText="1"/>
    </xf>
    <xf numFmtId="164" fontId="47" fillId="0" borderId="48" xfId="0" applyNumberFormat="1" applyFont="1" applyBorder="1" applyAlignment="1">
      <alignment horizontal="center"/>
    </xf>
    <xf numFmtId="0" fontId="47" fillId="0" borderId="36" xfId="0" applyFont="1" applyBorder="1" applyAlignment="1">
      <alignment/>
    </xf>
    <xf numFmtId="0" fontId="6" fillId="0" borderId="57" xfId="0" applyFont="1" applyBorder="1" applyAlignment="1">
      <alignment/>
    </xf>
    <xf numFmtId="0" fontId="2" fillId="0" borderId="54" xfId="0" applyFont="1" applyBorder="1" applyAlignment="1">
      <alignment/>
    </xf>
    <xf numFmtId="0" fontId="47" fillId="0" borderId="23" xfId="0" applyFont="1" applyBorder="1" applyAlignment="1">
      <alignment horizontal="center"/>
    </xf>
    <xf numFmtId="0" fontId="38" fillId="0" borderId="23" xfId="0" applyFont="1" applyBorder="1" applyAlignment="1">
      <alignment horizontal="center"/>
    </xf>
    <xf numFmtId="164" fontId="47" fillId="0" borderId="23" xfId="0" applyNumberFormat="1" applyFont="1" applyBorder="1" applyAlignment="1">
      <alignment horizontal="center"/>
    </xf>
    <xf numFmtId="164" fontId="47" fillId="0" borderId="53" xfId="0" applyNumberFormat="1" applyFont="1" applyBorder="1" applyAlignment="1">
      <alignment horizontal="center"/>
    </xf>
    <xf numFmtId="164" fontId="38" fillId="0" borderId="23" xfId="0" applyNumberFormat="1" applyFont="1" applyBorder="1" applyAlignment="1">
      <alignment horizontal="center"/>
    </xf>
    <xf numFmtId="164" fontId="47" fillId="0" borderId="54" xfId="0" applyNumberFormat="1" applyFont="1" applyBorder="1" applyAlignment="1">
      <alignment horizontal="center"/>
    </xf>
    <xf numFmtId="2" fontId="47" fillId="0" borderId="54" xfId="0" applyNumberFormat="1" applyFont="1" applyBorder="1" applyAlignment="1">
      <alignment horizontal="center"/>
    </xf>
    <xf numFmtId="2" fontId="47" fillId="0" borderId="23" xfId="0" applyNumberFormat="1" applyFont="1" applyBorder="1" applyAlignment="1">
      <alignment horizontal="center"/>
    </xf>
    <xf numFmtId="0" fontId="38" fillId="0" borderId="53" xfId="0" applyFont="1" applyBorder="1" applyAlignment="1">
      <alignment horizontal="center"/>
    </xf>
    <xf numFmtId="0" fontId="47" fillId="0" borderId="53" xfId="0" applyFont="1" applyBorder="1" applyAlignment="1">
      <alignment/>
    </xf>
    <xf numFmtId="2" fontId="40" fillId="0" borderId="53" xfId="0" applyNumberFormat="1" applyFont="1" applyBorder="1" applyAlignment="1">
      <alignment horizontal="center"/>
    </xf>
    <xf numFmtId="2" fontId="40" fillId="0" borderId="23" xfId="0" applyNumberFormat="1" applyFont="1" applyBorder="1" applyAlignment="1">
      <alignment horizontal="center"/>
    </xf>
    <xf numFmtId="0" fontId="0" fillId="0" borderId="53" xfId="0" applyBorder="1" applyAlignment="1">
      <alignment/>
    </xf>
    <xf numFmtId="0" fontId="6" fillId="0" borderId="60" xfId="0" applyFont="1" applyBorder="1" applyAlignment="1">
      <alignment/>
    </xf>
    <xf numFmtId="0" fontId="2" fillId="0" borderId="59" xfId="0" applyFont="1" applyBorder="1" applyAlignment="1">
      <alignment horizontal="center"/>
    </xf>
    <xf numFmtId="0" fontId="40" fillId="0" borderId="29" xfId="0" applyFont="1" applyBorder="1" applyAlignment="1">
      <alignment horizontal="center"/>
    </xf>
    <xf numFmtId="0" fontId="39" fillId="0" borderId="29" xfId="0" applyFont="1" applyBorder="1" applyAlignment="1">
      <alignment horizontal="center"/>
    </xf>
    <xf numFmtId="0" fontId="39" fillId="0" borderId="58" xfId="0" applyFont="1" applyBorder="1" applyAlignment="1">
      <alignment horizontal="center"/>
    </xf>
    <xf numFmtId="164" fontId="40" fillId="0" borderId="11" xfId="0" applyNumberFormat="1" applyFont="1" applyBorder="1" applyAlignment="1">
      <alignment horizontal="center"/>
    </xf>
    <xf numFmtId="164" fontId="40" fillId="0" borderId="58" xfId="0" applyNumberFormat="1" applyFont="1" applyBorder="1" applyAlignment="1">
      <alignment horizontal="center"/>
    </xf>
    <xf numFmtId="164" fontId="39" fillId="0" borderId="58" xfId="0" applyNumberFormat="1" applyFont="1" applyBorder="1" applyAlignment="1">
      <alignment horizontal="center"/>
    </xf>
    <xf numFmtId="2" fontId="40" fillId="0" borderId="59" xfId="0" applyNumberFormat="1" applyFont="1" applyBorder="1" applyAlignment="1">
      <alignment horizontal="center"/>
    </xf>
    <xf numFmtId="2" fontId="40" fillId="0" borderId="29" xfId="0" applyNumberFormat="1" applyFont="1" applyBorder="1" applyAlignment="1">
      <alignment horizontal="center"/>
    </xf>
    <xf numFmtId="2" fontId="40" fillId="0" borderId="58" xfId="0" applyNumberFormat="1" applyFont="1" applyBorder="1" applyAlignment="1">
      <alignment horizontal="center"/>
    </xf>
    <xf numFmtId="2" fontId="40" fillId="0" borderId="11" xfId="0" applyNumberFormat="1" applyFont="1" applyBorder="1" applyAlignment="1">
      <alignment horizontal="center"/>
    </xf>
    <xf numFmtId="0" fontId="47" fillId="34" borderId="21" xfId="0" applyFont="1" applyFill="1" applyBorder="1" applyAlignment="1">
      <alignment horizontal="center"/>
    </xf>
    <xf numFmtId="0" fontId="38" fillId="34" borderId="21" xfId="0" applyFont="1" applyFill="1" applyBorder="1" applyAlignment="1">
      <alignment horizontal="center"/>
    </xf>
    <xf numFmtId="164" fontId="47" fillId="34" borderId="21" xfId="0" applyNumberFormat="1" applyFont="1" applyFill="1" applyBorder="1" applyAlignment="1">
      <alignment horizontal="center"/>
    </xf>
    <xf numFmtId="164" fontId="47" fillId="34" borderId="36" xfId="0" applyNumberFormat="1" applyFont="1" applyFill="1" applyBorder="1" applyAlignment="1">
      <alignment horizontal="center"/>
    </xf>
    <xf numFmtId="164" fontId="38" fillId="34" borderId="21" xfId="0" applyNumberFormat="1" applyFont="1" applyFill="1" applyBorder="1" applyAlignment="1">
      <alignment horizontal="center"/>
    </xf>
    <xf numFmtId="164" fontId="47" fillId="34" borderId="0" xfId="0" applyNumberFormat="1" applyFont="1" applyFill="1" applyBorder="1" applyAlignment="1">
      <alignment horizontal="center"/>
    </xf>
    <xf numFmtId="2" fontId="47" fillId="34" borderId="48" xfId="0" applyNumberFormat="1" applyFont="1" applyFill="1" applyBorder="1" applyAlignment="1">
      <alignment horizontal="center"/>
    </xf>
    <xf numFmtId="2" fontId="47" fillId="34" borderId="21" xfId="0" applyNumberFormat="1" applyFont="1" applyFill="1" applyBorder="1" applyAlignment="1">
      <alignment horizontal="center"/>
    </xf>
    <xf numFmtId="0" fontId="38" fillId="34" borderId="35" xfId="0" applyFont="1" applyFill="1" applyBorder="1" applyAlignment="1">
      <alignment horizontal="center"/>
    </xf>
    <xf numFmtId="0" fontId="47" fillId="34" borderId="35" xfId="0" applyFont="1" applyFill="1" applyBorder="1" applyAlignment="1">
      <alignment/>
    </xf>
    <xf numFmtId="2" fontId="40" fillId="34" borderId="35" xfId="0" applyNumberFormat="1" applyFont="1" applyFill="1" applyBorder="1" applyAlignment="1">
      <alignment horizontal="center"/>
    </xf>
    <xf numFmtId="2" fontId="40" fillId="34" borderId="32" xfId="0" applyNumberFormat="1" applyFont="1" applyFill="1" applyBorder="1" applyAlignment="1">
      <alignment horizontal="center"/>
    </xf>
    <xf numFmtId="0" fontId="0" fillId="34" borderId="35" xfId="0" applyFill="1" applyBorder="1" applyAlignment="1">
      <alignment/>
    </xf>
    <xf numFmtId="164" fontId="47" fillId="34" borderId="48" xfId="0" applyNumberFormat="1" applyFont="1" applyFill="1" applyBorder="1" applyAlignment="1">
      <alignment horizontal="center"/>
    </xf>
    <xf numFmtId="0" fontId="47" fillId="34" borderId="36" xfId="0" applyFont="1" applyFill="1" applyBorder="1" applyAlignment="1">
      <alignment horizontal="center"/>
    </xf>
    <xf numFmtId="0" fontId="47" fillId="34" borderId="36" xfId="0" applyFont="1" applyFill="1" applyBorder="1" applyAlignment="1">
      <alignment/>
    </xf>
    <xf numFmtId="2" fontId="40" fillId="34" borderId="36" xfId="0" applyNumberFormat="1" applyFont="1" applyFill="1" applyBorder="1" applyAlignment="1">
      <alignment horizontal="center"/>
    </xf>
    <xf numFmtId="2" fontId="40" fillId="34" borderId="21" xfId="0" applyNumberFormat="1" applyFont="1" applyFill="1" applyBorder="1" applyAlignment="1">
      <alignment horizontal="center"/>
    </xf>
    <xf numFmtId="0" fontId="0" fillId="34" borderId="36" xfId="0" applyFill="1" applyBorder="1" applyAlignment="1">
      <alignment/>
    </xf>
    <xf numFmtId="0" fontId="38" fillId="34" borderId="36" xfId="0" applyFont="1" applyFill="1" applyBorder="1" applyAlignment="1">
      <alignment horizontal="center"/>
    </xf>
    <xf numFmtId="0" fontId="40" fillId="34" borderId="36" xfId="0" applyFont="1" applyFill="1" applyBorder="1" applyAlignment="1">
      <alignment/>
    </xf>
    <xf numFmtId="0" fontId="40" fillId="34" borderId="21" xfId="0" applyFont="1" applyFill="1" applyBorder="1" applyAlignment="1">
      <alignment/>
    </xf>
    <xf numFmtId="0" fontId="38" fillId="34" borderId="36" xfId="0" applyFont="1" applyFill="1" applyBorder="1" applyAlignment="1">
      <alignment horizontal="center" wrapText="1"/>
    </xf>
    <xf numFmtId="0" fontId="47" fillId="34" borderId="36" xfId="0" applyFont="1" applyFill="1" applyBorder="1" applyAlignment="1">
      <alignment wrapText="1"/>
    </xf>
    <xf numFmtId="0" fontId="0" fillId="34" borderId="21" xfId="0" applyFont="1" applyFill="1" applyBorder="1" applyAlignment="1">
      <alignment wrapText="1"/>
    </xf>
    <xf numFmtId="0" fontId="47" fillId="34" borderId="23" xfId="0" applyFont="1" applyFill="1" applyBorder="1" applyAlignment="1">
      <alignment horizontal="center"/>
    </xf>
    <xf numFmtId="0" fontId="38" fillId="34" borderId="23" xfId="0" applyFont="1" applyFill="1" applyBorder="1" applyAlignment="1">
      <alignment horizontal="center"/>
    </xf>
    <xf numFmtId="2" fontId="47" fillId="34" borderId="23" xfId="0" applyNumberFormat="1" applyFont="1" applyFill="1" applyBorder="1" applyAlignment="1">
      <alignment horizontal="center"/>
    </xf>
    <xf numFmtId="164" fontId="47" fillId="34" borderId="23" xfId="0" applyNumberFormat="1" applyFont="1" applyFill="1" applyBorder="1" applyAlignment="1">
      <alignment horizontal="center"/>
    </xf>
    <xf numFmtId="164" fontId="47" fillId="34" borderId="53" xfId="0" applyNumberFormat="1" applyFont="1" applyFill="1" applyBorder="1" applyAlignment="1">
      <alignment horizontal="center"/>
    </xf>
    <xf numFmtId="164" fontId="38" fillId="34" borderId="23" xfId="0" applyNumberFormat="1" applyFont="1" applyFill="1" applyBorder="1" applyAlignment="1">
      <alignment horizontal="center"/>
    </xf>
    <xf numFmtId="164" fontId="47" fillId="34" borderId="54" xfId="0" applyNumberFormat="1" applyFont="1" applyFill="1" applyBorder="1" applyAlignment="1">
      <alignment horizontal="center"/>
    </xf>
    <xf numFmtId="2" fontId="47" fillId="34" borderId="54" xfId="0" applyNumberFormat="1" applyFont="1" applyFill="1" applyBorder="1" applyAlignment="1">
      <alignment horizontal="center"/>
    </xf>
    <xf numFmtId="0" fontId="47" fillId="34" borderId="23" xfId="0" applyFont="1" applyFill="1" applyBorder="1" applyAlignment="1">
      <alignment horizontal="center"/>
    </xf>
    <xf numFmtId="0" fontId="38" fillId="34" borderId="53" xfId="0" applyFont="1" applyFill="1" applyBorder="1" applyAlignment="1">
      <alignment horizontal="center"/>
    </xf>
    <xf numFmtId="2" fontId="47" fillId="34" borderId="36" xfId="0" applyNumberFormat="1" applyFont="1" applyFill="1" applyBorder="1" applyAlignment="1">
      <alignment/>
    </xf>
    <xf numFmtId="2" fontId="0" fillId="34" borderId="36" xfId="0" applyNumberFormat="1" applyFill="1" applyBorder="1" applyAlignment="1">
      <alignment/>
    </xf>
    <xf numFmtId="0" fontId="40" fillId="34" borderId="29" xfId="0" applyFont="1" applyFill="1" applyBorder="1" applyAlignment="1">
      <alignment horizontal="center"/>
    </xf>
    <xf numFmtId="0" fontId="39" fillId="34" borderId="29" xfId="0" applyFont="1" applyFill="1" applyBorder="1" applyAlignment="1">
      <alignment horizontal="center"/>
    </xf>
    <xf numFmtId="0" fontId="39" fillId="34" borderId="58" xfId="0" applyFont="1" applyFill="1" applyBorder="1" applyAlignment="1">
      <alignment horizontal="center"/>
    </xf>
    <xf numFmtId="0" fontId="40" fillId="34" borderId="58" xfId="0" applyFont="1" applyFill="1" applyBorder="1" applyAlignment="1">
      <alignment horizontal="center"/>
    </xf>
    <xf numFmtId="0" fontId="39" fillId="34" borderId="28" xfId="0" applyFont="1" applyFill="1" applyBorder="1" applyAlignment="1">
      <alignment horizontal="center"/>
    </xf>
    <xf numFmtId="164" fontId="39" fillId="34" borderId="29" xfId="0" applyNumberFormat="1" applyFont="1" applyFill="1" applyBorder="1" applyAlignment="1">
      <alignment horizontal="center"/>
    </xf>
    <xf numFmtId="164" fontId="39" fillId="34" borderId="58" xfId="0" applyNumberFormat="1" applyFont="1" applyFill="1" applyBorder="1" applyAlignment="1">
      <alignment horizontal="center"/>
    </xf>
    <xf numFmtId="164" fontId="39" fillId="34" borderId="21" xfId="0" applyNumberFormat="1" applyFont="1" applyFill="1" applyBorder="1" applyAlignment="1">
      <alignment horizontal="center"/>
    </xf>
    <xf numFmtId="2" fontId="40" fillId="34" borderId="59" xfId="0" applyNumberFormat="1" applyFont="1" applyFill="1" applyBorder="1" applyAlignment="1">
      <alignment horizontal="center"/>
    </xf>
    <xf numFmtId="2" fontId="40" fillId="34" borderId="29" xfId="0" applyNumberFormat="1" applyFont="1" applyFill="1" applyBorder="1" applyAlignment="1">
      <alignment horizontal="center"/>
    </xf>
    <xf numFmtId="2" fontId="40" fillId="34" borderId="58" xfId="0" applyNumberFormat="1" applyFont="1" applyFill="1" applyBorder="1" applyAlignment="1">
      <alignment horizontal="center"/>
    </xf>
    <xf numFmtId="2" fontId="40" fillId="34" borderId="21" xfId="0" applyNumberFormat="1" applyFont="1" applyFill="1" applyBorder="1" applyAlignment="1">
      <alignment horizontal="center"/>
    </xf>
    <xf numFmtId="0" fontId="6" fillId="0" borderId="80" xfId="0" applyFont="1" applyBorder="1" applyAlignment="1">
      <alignment/>
    </xf>
    <xf numFmtId="0" fontId="60" fillId="0" borderId="81" xfId="0" applyFont="1" applyBorder="1" applyAlignment="1">
      <alignment/>
    </xf>
    <xf numFmtId="0" fontId="47" fillId="34" borderId="16" xfId="0" applyFont="1" applyFill="1" applyBorder="1" applyAlignment="1">
      <alignment horizontal="center"/>
    </xf>
    <xf numFmtId="0" fontId="38" fillId="34" borderId="16" xfId="0" applyFont="1" applyFill="1" applyBorder="1" applyAlignment="1">
      <alignment horizontal="center"/>
    </xf>
    <xf numFmtId="164" fontId="47" fillId="34" borderId="16" xfId="0" applyNumberFormat="1" applyFont="1" applyFill="1" applyBorder="1" applyAlignment="1">
      <alignment horizontal="center"/>
    </xf>
    <xf numFmtId="164" fontId="47" fillId="34" borderId="43" xfId="0" applyNumberFormat="1" applyFont="1" applyFill="1" applyBorder="1" applyAlignment="1">
      <alignment horizontal="center"/>
    </xf>
    <xf numFmtId="164" fontId="38" fillId="34" borderId="16" xfId="0" applyNumberFormat="1" applyFont="1" applyFill="1" applyBorder="1" applyAlignment="1">
      <alignment horizontal="center"/>
    </xf>
    <xf numFmtId="164" fontId="47" fillId="34" borderId="81" xfId="0" applyNumberFormat="1" applyFont="1" applyFill="1" applyBorder="1" applyAlignment="1">
      <alignment horizontal="center"/>
    </xf>
    <xf numFmtId="0" fontId="38" fillId="34" borderId="43" xfId="0" applyFont="1" applyFill="1" applyBorder="1" applyAlignment="1">
      <alignment horizontal="center"/>
    </xf>
    <xf numFmtId="0" fontId="47" fillId="34" borderId="36" xfId="0" applyFont="1" applyFill="1" applyBorder="1" applyAlignment="1">
      <alignment/>
    </xf>
    <xf numFmtId="2" fontId="40" fillId="34" borderId="36" xfId="0" applyNumberFormat="1" applyFont="1" applyFill="1" applyBorder="1" applyAlignment="1">
      <alignment horizontal="center"/>
    </xf>
    <xf numFmtId="0" fontId="40" fillId="0" borderId="58" xfId="0" applyFont="1" applyBorder="1" applyAlignment="1">
      <alignment horizontal="center"/>
    </xf>
    <xf numFmtId="0" fontId="39" fillId="0" borderId="28" xfId="0" applyFont="1" applyBorder="1" applyAlignment="1">
      <alignment horizontal="center"/>
    </xf>
    <xf numFmtId="0" fontId="40" fillId="0" borderId="21" xfId="0" applyFont="1" applyBorder="1" applyAlignment="1">
      <alignment horizontal="center"/>
    </xf>
    <xf numFmtId="2" fontId="40" fillId="0" borderId="59" xfId="0" applyNumberFormat="1" applyFont="1" applyBorder="1" applyAlignment="1">
      <alignment horizontal="center"/>
    </xf>
    <xf numFmtId="2" fontId="40" fillId="0" borderId="29" xfId="0" applyNumberFormat="1" applyFont="1" applyBorder="1" applyAlignment="1">
      <alignment horizontal="center"/>
    </xf>
    <xf numFmtId="2" fontId="40" fillId="0" borderId="58" xfId="0" applyNumberFormat="1" applyFont="1" applyBorder="1" applyAlignment="1">
      <alignment horizontal="center"/>
    </xf>
    <xf numFmtId="2" fontId="40" fillId="0" borderId="21" xfId="0" applyNumberFormat="1" applyFont="1" applyBorder="1" applyAlignment="1">
      <alignment horizontal="center"/>
    </xf>
    <xf numFmtId="0" fontId="40" fillId="0" borderId="11" xfId="0" applyFont="1" applyBorder="1" applyAlignment="1">
      <alignment wrapText="1"/>
    </xf>
    <xf numFmtId="0" fontId="40" fillId="0" borderId="28" xfId="0" applyFont="1" applyBorder="1" applyAlignment="1">
      <alignment/>
    </xf>
    <xf numFmtId="0" fontId="40" fillId="0" borderId="30" xfId="0" applyFont="1" applyBorder="1" applyAlignment="1">
      <alignment/>
    </xf>
    <xf numFmtId="0" fontId="40" fillId="0" borderId="11" xfId="0" applyFont="1" applyBorder="1" applyAlignment="1">
      <alignment textRotation="90" wrapText="1"/>
    </xf>
    <xf numFmtId="0" fontId="0" fillId="0" borderId="0" xfId="0" applyAlignment="1">
      <alignment/>
    </xf>
    <xf numFmtId="0" fontId="40" fillId="0" borderId="30" xfId="0" applyFont="1" applyBorder="1" applyAlignment="1">
      <alignment textRotation="90" wrapText="1"/>
    </xf>
    <xf numFmtId="0" fontId="40" fillId="0" borderId="59" xfId="0" applyFont="1" applyBorder="1" applyAlignment="1">
      <alignment textRotation="90"/>
    </xf>
    <xf numFmtId="0" fontId="40" fillId="0" borderId="58" xfId="0" applyFont="1" applyBorder="1" applyAlignment="1">
      <alignment textRotation="90" wrapText="1"/>
    </xf>
    <xf numFmtId="0" fontId="40" fillId="0" borderId="28" xfId="0" applyFont="1" applyBorder="1" applyAlignment="1">
      <alignment textRotation="90"/>
    </xf>
    <xf numFmtId="0" fontId="40" fillId="0" borderId="28" xfId="0" applyFont="1" applyBorder="1" applyAlignment="1">
      <alignment textRotation="90" wrapText="1"/>
    </xf>
    <xf numFmtId="0" fontId="47" fillId="0" borderId="19" xfId="0" applyFont="1" applyBorder="1" applyAlignment="1">
      <alignment/>
    </xf>
    <xf numFmtId="0" fontId="47" fillId="0" borderId="45" xfId="0" applyFont="1" applyBorder="1" applyAlignment="1">
      <alignment/>
    </xf>
    <xf numFmtId="0" fontId="47" fillId="0" borderId="47" xfId="0" applyFont="1" applyBorder="1" applyAlignment="1">
      <alignment/>
    </xf>
    <xf numFmtId="0" fontId="47" fillId="0" borderId="18" xfId="0" applyFont="1" applyBorder="1" applyAlignment="1">
      <alignment/>
    </xf>
    <xf numFmtId="0" fontId="47" fillId="0" borderId="35" xfId="0" applyFont="1" applyBorder="1" applyAlignment="1">
      <alignment/>
    </xf>
    <xf numFmtId="0" fontId="47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45" xfId="0" applyFont="1" applyBorder="1" applyAlignment="1">
      <alignment/>
    </xf>
    <xf numFmtId="0" fontId="47" fillId="0" borderId="45" xfId="0" applyFont="1" applyBorder="1" applyAlignment="1">
      <alignment/>
    </xf>
    <xf numFmtId="0" fontId="47" fillId="0" borderId="47" xfId="0" applyFont="1" applyBorder="1" applyAlignment="1">
      <alignment/>
    </xf>
    <xf numFmtId="0" fontId="47" fillId="0" borderId="31" xfId="0" applyFont="1" applyBorder="1" applyAlignment="1">
      <alignment/>
    </xf>
    <xf numFmtId="0" fontId="47" fillId="0" borderId="18" xfId="0" applyFont="1" applyBorder="1" applyAlignment="1">
      <alignment/>
    </xf>
    <xf numFmtId="0" fontId="47" fillId="0" borderId="42" xfId="0" applyFont="1" applyBorder="1" applyAlignment="1">
      <alignment/>
    </xf>
    <xf numFmtId="0" fontId="47" fillId="0" borderId="35" xfId="0" applyFont="1" applyBorder="1" applyAlignment="1">
      <alignment/>
    </xf>
    <xf numFmtId="0" fontId="47" fillId="0" borderId="24" xfId="0" applyFont="1" applyBorder="1" applyAlignment="1">
      <alignment/>
    </xf>
    <xf numFmtId="0" fontId="47" fillId="0" borderId="50" xfId="0" applyFont="1" applyBorder="1" applyAlignment="1">
      <alignment/>
    </xf>
    <xf numFmtId="0" fontId="47" fillId="0" borderId="51" xfId="0" applyFont="1" applyBorder="1" applyAlignment="1">
      <alignment/>
    </xf>
    <xf numFmtId="0" fontId="47" fillId="0" borderId="48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50" xfId="0" applyFont="1" applyBorder="1" applyAlignment="1">
      <alignment/>
    </xf>
    <xf numFmtId="0" fontId="61" fillId="34" borderId="50" xfId="52" applyFont="1" applyFill="1" applyBorder="1">
      <alignment/>
      <protection/>
    </xf>
    <xf numFmtId="0" fontId="61" fillId="34" borderId="51" xfId="52" applyFont="1" applyFill="1" applyBorder="1">
      <alignment/>
      <protection/>
    </xf>
    <xf numFmtId="0" fontId="61" fillId="34" borderId="20" xfId="52" applyFont="1" applyFill="1" applyBorder="1">
      <alignment/>
      <protection/>
    </xf>
    <xf numFmtId="0" fontId="61" fillId="34" borderId="22" xfId="52" applyFont="1" applyFill="1" applyBorder="1">
      <alignment/>
      <protection/>
    </xf>
    <xf numFmtId="0" fontId="61" fillId="34" borderId="48" xfId="52" applyFont="1" applyFill="1" applyBorder="1">
      <alignment/>
      <protection/>
    </xf>
    <xf numFmtId="0" fontId="61" fillId="34" borderId="36" xfId="52" applyFont="1" applyFill="1" applyBorder="1">
      <alignment/>
      <protection/>
    </xf>
    <xf numFmtId="0" fontId="61" fillId="34" borderId="24" xfId="52" applyFont="1" applyFill="1" applyBorder="1">
      <alignment/>
      <protection/>
    </xf>
    <xf numFmtId="0" fontId="62" fillId="34" borderId="24" xfId="52" applyFont="1" applyFill="1" applyBorder="1">
      <alignment/>
      <protection/>
    </xf>
    <xf numFmtId="0" fontId="62" fillId="34" borderId="36" xfId="52" applyFont="1" applyFill="1" applyBorder="1">
      <alignment/>
      <protection/>
    </xf>
    <xf numFmtId="0" fontId="62" fillId="34" borderId="50" xfId="52" applyFont="1" applyFill="1" applyBorder="1">
      <alignment/>
      <protection/>
    </xf>
    <xf numFmtId="0" fontId="47" fillId="0" borderId="25" xfId="0" applyFont="1" applyBorder="1" applyAlignment="1">
      <alignment/>
    </xf>
    <xf numFmtId="0" fontId="47" fillId="34" borderId="50" xfId="0" applyFont="1" applyFill="1" applyBorder="1" applyAlignment="1">
      <alignment/>
    </xf>
    <xf numFmtId="0" fontId="47" fillId="34" borderId="57" xfId="0" applyFont="1" applyFill="1" applyBorder="1" applyAlignment="1">
      <alignment/>
    </xf>
    <xf numFmtId="0" fontId="47" fillId="34" borderId="55" xfId="0" applyFont="1" applyFill="1" applyBorder="1" applyAlignment="1">
      <alignment/>
    </xf>
    <xf numFmtId="0" fontId="47" fillId="34" borderId="26" xfId="0" applyFont="1" applyFill="1" applyBorder="1" applyAlignment="1">
      <alignment/>
    </xf>
    <xf numFmtId="0" fontId="47" fillId="34" borderId="27" xfId="0" applyFont="1" applyFill="1" applyBorder="1" applyAlignment="1">
      <alignment/>
    </xf>
    <xf numFmtId="0" fontId="47" fillId="34" borderId="54" xfId="0" applyFont="1" applyFill="1" applyBorder="1" applyAlignment="1">
      <alignment/>
    </xf>
    <xf numFmtId="0" fontId="47" fillId="34" borderId="53" xfId="0" applyFont="1" applyFill="1" applyBorder="1" applyAlignment="1">
      <alignment/>
    </xf>
    <xf numFmtId="0" fontId="47" fillId="34" borderId="25" xfId="0" applyFont="1" applyFill="1" applyBorder="1" applyAlignment="1">
      <alignment/>
    </xf>
    <xf numFmtId="0" fontId="50" fillId="0" borderId="11" xfId="0" applyFont="1" applyBorder="1" applyAlignment="1">
      <alignment wrapText="1"/>
    </xf>
    <xf numFmtId="0" fontId="50" fillId="34" borderId="60" xfId="0" applyFont="1" applyFill="1" applyBorder="1" applyAlignment="1">
      <alignment/>
    </xf>
    <xf numFmtId="0" fontId="50" fillId="34" borderId="11" xfId="0" applyFont="1" applyFill="1" applyBorder="1" applyAlignment="1">
      <alignment/>
    </xf>
    <xf numFmtId="0" fontId="47" fillId="34" borderId="50" xfId="0" applyFont="1" applyFill="1" applyBorder="1" applyAlignment="1">
      <alignment/>
    </xf>
    <xf numFmtId="0" fontId="47" fillId="34" borderId="51" xfId="0" applyFont="1" applyFill="1" applyBorder="1" applyAlignment="1">
      <alignment/>
    </xf>
    <xf numFmtId="0" fontId="52" fillId="34" borderId="20" xfId="0" applyFont="1" applyFill="1" applyBorder="1" applyAlignment="1">
      <alignment/>
    </xf>
    <xf numFmtId="0" fontId="52" fillId="34" borderId="22" xfId="0" applyFont="1" applyFill="1" applyBorder="1" applyAlignment="1">
      <alignment/>
    </xf>
    <xf numFmtId="0" fontId="52" fillId="34" borderId="48" xfId="0" applyFont="1" applyFill="1" applyBorder="1" applyAlignment="1">
      <alignment/>
    </xf>
    <xf numFmtId="0" fontId="52" fillId="34" borderId="36" xfId="0" applyFont="1" applyFill="1" applyBorder="1" applyAlignment="1">
      <alignment/>
    </xf>
    <xf numFmtId="0" fontId="47" fillId="34" borderId="20" xfId="0" applyFont="1" applyFill="1" applyBorder="1" applyAlignment="1">
      <alignment/>
    </xf>
    <xf numFmtId="0" fontId="47" fillId="34" borderId="22" xfId="0" applyFont="1" applyFill="1" applyBorder="1" applyAlignment="1">
      <alignment/>
    </xf>
    <xf numFmtId="0" fontId="47" fillId="34" borderId="48" xfId="0" applyFont="1" applyFill="1" applyBorder="1" applyAlignment="1">
      <alignment/>
    </xf>
    <xf numFmtId="0" fontId="47" fillId="34" borderId="24" xfId="0" applyFont="1" applyFill="1" applyBorder="1" applyAlignment="1">
      <alignment/>
    </xf>
    <xf numFmtId="0" fontId="52" fillId="34" borderId="24" xfId="0" applyFont="1" applyFill="1" applyBorder="1" applyAlignment="1">
      <alignment/>
    </xf>
    <xf numFmtId="0" fontId="52" fillId="34" borderId="50" xfId="0" applyFont="1" applyFill="1" applyBorder="1" applyAlignment="1">
      <alignment/>
    </xf>
    <xf numFmtId="0" fontId="47" fillId="0" borderId="57" xfId="0" applyFont="1" applyBorder="1" applyAlignment="1">
      <alignment/>
    </xf>
    <xf numFmtId="0" fontId="47" fillId="0" borderId="55" xfId="0" applyFont="1" applyBorder="1" applyAlignment="1">
      <alignment/>
    </xf>
    <xf numFmtId="0" fontId="40" fillId="0" borderId="27" xfId="0" applyFont="1" applyBorder="1" applyAlignment="1">
      <alignment/>
    </xf>
    <xf numFmtId="0" fontId="40" fillId="0" borderId="53" xfId="0" applyFont="1" applyBorder="1" applyAlignment="1">
      <alignment/>
    </xf>
    <xf numFmtId="0" fontId="47" fillId="0" borderId="54" xfId="0" applyFont="1" applyBorder="1" applyAlignment="1">
      <alignment/>
    </xf>
    <xf numFmtId="0" fontId="47" fillId="0" borderId="53" xfId="0" applyFont="1" applyBorder="1" applyAlignment="1">
      <alignment/>
    </xf>
    <xf numFmtId="0" fontId="40" fillId="0" borderId="25" xfId="0" applyFont="1" applyBorder="1" applyAlignment="1">
      <alignment/>
    </xf>
    <xf numFmtId="0" fontId="47" fillId="0" borderId="25" xfId="0" applyFont="1" applyBorder="1" applyAlignment="1">
      <alignment vertical="top" wrapText="1"/>
    </xf>
    <xf numFmtId="0" fontId="47" fillId="0" borderId="0" xfId="0" applyFont="1" applyBorder="1" applyAlignment="1">
      <alignment/>
    </xf>
    <xf numFmtId="0" fontId="47" fillId="0" borderId="21" xfId="0" applyFont="1" applyBorder="1" applyAlignment="1">
      <alignment vertical="top" wrapText="1"/>
    </xf>
    <xf numFmtId="0" fontId="50" fillId="0" borderId="11" xfId="0" applyFont="1" applyBorder="1" applyAlignment="1">
      <alignment/>
    </xf>
    <xf numFmtId="0" fontId="50" fillId="0" borderId="38" xfId="0" applyFont="1" applyBorder="1" applyAlignment="1">
      <alignment/>
    </xf>
    <xf numFmtId="0" fontId="50" fillId="0" borderId="65" xfId="0" applyFont="1" applyBorder="1" applyAlignment="1">
      <alignment/>
    </xf>
    <xf numFmtId="0" fontId="55" fillId="0" borderId="38" xfId="0" applyFont="1" applyBorder="1" applyAlignment="1">
      <alignment/>
    </xf>
    <xf numFmtId="0" fontId="55" fillId="0" borderId="20" xfId="0" applyFont="1" applyBorder="1" applyAlignment="1">
      <alignment horizontal="right"/>
    </xf>
    <xf numFmtId="0" fontId="55" fillId="0" borderId="36" xfId="0" applyFont="1" applyBorder="1" applyAlignment="1">
      <alignment/>
    </xf>
    <xf numFmtId="0" fontId="55" fillId="0" borderId="50" xfId="0" applyFont="1" applyBorder="1" applyAlignment="1">
      <alignment/>
    </xf>
    <xf numFmtId="0" fontId="47" fillId="0" borderId="83" xfId="0" applyFont="1" applyBorder="1" applyAlignment="1">
      <alignment horizontal="right"/>
    </xf>
    <xf numFmtId="0" fontId="47" fillId="0" borderId="63" xfId="0" applyFont="1" applyBorder="1" applyAlignment="1">
      <alignment/>
    </xf>
    <xf numFmtId="0" fontId="47" fillId="0" borderId="64" xfId="0" applyFont="1" applyBorder="1" applyAlignment="1">
      <alignment/>
    </xf>
    <xf numFmtId="0" fontId="47" fillId="0" borderId="62" xfId="0" applyFont="1" applyBorder="1" applyAlignment="1">
      <alignment/>
    </xf>
    <xf numFmtId="16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21" fillId="0" borderId="69" xfId="0" applyFont="1" applyBorder="1" applyAlignment="1">
      <alignment/>
    </xf>
    <xf numFmtId="0" fontId="21" fillId="0" borderId="28" xfId="0" applyFont="1" applyBorder="1" applyAlignment="1">
      <alignment/>
    </xf>
    <xf numFmtId="0" fontId="21" fillId="0" borderId="29" xfId="0" applyFont="1" applyBorder="1" applyAlignment="1">
      <alignment/>
    </xf>
    <xf numFmtId="0" fontId="21" fillId="0" borderId="58" xfId="0" applyFont="1" applyBorder="1" applyAlignment="1">
      <alignment/>
    </xf>
    <xf numFmtId="0" fontId="63" fillId="0" borderId="22" xfId="0" applyFont="1" applyBorder="1" applyAlignment="1">
      <alignment/>
    </xf>
    <xf numFmtId="0" fontId="63" fillId="0" borderId="51" xfId="0" applyFont="1" applyBorder="1" applyAlignment="1">
      <alignment/>
    </xf>
    <xf numFmtId="0" fontId="63" fillId="0" borderId="48" xfId="0" applyFont="1" applyBorder="1" applyAlignment="1">
      <alignment/>
    </xf>
    <xf numFmtId="0" fontId="21" fillId="0" borderId="60" xfId="0" applyFont="1" applyBorder="1" applyAlignment="1">
      <alignment wrapText="1"/>
    </xf>
    <xf numFmtId="0" fontId="21" fillId="0" borderId="28" xfId="0" applyFont="1" applyBorder="1" applyAlignment="1">
      <alignment textRotation="90" wrapText="1"/>
    </xf>
    <xf numFmtId="0" fontId="21" fillId="0" borderId="29" xfId="0" applyFont="1" applyBorder="1" applyAlignment="1">
      <alignment textRotation="90" wrapText="1"/>
    </xf>
    <xf numFmtId="0" fontId="21" fillId="0" borderId="58" xfId="0" applyFont="1" applyBorder="1" applyAlignment="1">
      <alignment textRotation="90" wrapText="1"/>
    </xf>
    <xf numFmtId="0" fontId="21" fillId="0" borderId="34" xfId="0" applyFont="1" applyBorder="1" applyAlignment="1">
      <alignment textRotation="90" wrapText="1"/>
    </xf>
    <xf numFmtId="0" fontId="21" fillId="0" borderId="32" xfId="0" applyFont="1" applyBorder="1" applyAlignment="1">
      <alignment textRotation="90" wrapText="1"/>
    </xf>
    <xf numFmtId="0" fontId="21" fillId="0" borderId="45" xfId="0" applyFont="1" applyBorder="1" applyAlignment="1">
      <alignment/>
    </xf>
    <xf numFmtId="0" fontId="63" fillId="0" borderId="31" xfId="0" applyFont="1" applyBorder="1" applyAlignment="1">
      <alignment horizontal="center"/>
    </xf>
    <xf numFmtId="0" fontId="63" fillId="0" borderId="32" xfId="0" applyFont="1" applyBorder="1" applyAlignment="1">
      <alignment horizontal="center"/>
    </xf>
    <xf numFmtId="0" fontId="63" fillId="0" borderId="35" xfId="0" applyFont="1" applyBorder="1" applyAlignment="1">
      <alignment horizontal="center"/>
    </xf>
    <xf numFmtId="0" fontId="63" fillId="0" borderId="19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64" fillId="0" borderId="31" xfId="0" applyFont="1" applyBorder="1" applyAlignment="1">
      <alignment horizontal="center"/>
    </xf>
    <xf numFmtId="0" fontId="64" fillId="0" borderId="32" xfId="0" applyFont="1" applyBorder="1" applyAlignment="1">
      <alignment horizontal="center"/>
    </xf>
    <xf numFmtId="0" fontId="64" fillId="0" borderId="35" xfId="0" applyFont="1" applyBorder="1" applyAlignment="1">
      <alignment horizontal="center"/>
    </xf>
    <xf numFmtId="0" fontId="64" fillId="0" borderId="24" xfId="0" applyFont="1" applyBorder="1" applyAlignment="1">
      <alignment horizontal="center"/>
    </xf>
    <xf numFmtId="0" fontId="64" fillId="0" borderId="19" xfId="0" applyFont="1" applyBorder="1" applyAlignment="1">
      <alignment horizontal="center"/>
    </xf>
    <xf numFmtId="0" fontId="65" fillId="0" borderId="21" xfId="0" applyFont="1" applyBorder="1" applyAlignment="1">
      <alignment horizontal="center"/>
    </xf>
    <xf numFmtId="0" fontId="21" fillId="0" borderId="50" xfId="0" applyFont="1" applyBorder="1" applyAlignment="1">
      <alignment/>
    </xf>
    <xf numFmtId="0" fontId="63" fillId="0" borderId="20" xfId="0" applyFont="1" applyBorder="1" applyAlignment="1">
      <alignment horizontal="center"/>
    </xf>
    <xf numFmtId="0" fontId="63" fillId="0" borderId="21" xfId="0" applyFont="1" applyBorder="1" applyAlignment="1">
      <alignment horizontal="center"/>
    </xf>
    <xf numFmtId="0" fontId="63" fillId="0" borderId="36" xfId="0" applyFont="1" applyBorder="1" applyAlignment="1">
      <alignment horizontal="center"/>
    </xf>
    <xf numFmtId="0" fontId="63" fillId="0" borderId="24" xfId="0" applyFont="1" applyBorder="1" applyAlignment="1">
      <alignment horizontal="center"/>
    </xf>
    <xf numFmtId="0" fontId="21" fillId="0" borderId="57" xfId="0" applyFont="1" applyBorder="1" applyAlignment="1">
      <alignment/>
    </xf>
    <xf numFmtId="0" fontId="63" fillId="0" borderId="26" xfId="0" applyFont="1" applyBorder="1" applyAlignment="1">
      <alignment horizontal="center"/>
    </xf>
    <xf numFmtId="0" fontId="63" fillId="0" borderId="23" xfId="0" applyFont="1" applyBorder="1" applyAlignment="1">
      <alignment horizontal="center"/>
    </xf>
    <xf numFmtId="0" fontId="63" fillId="0" borderId="53" xfId="0" applyFont="1" applyBorder="1" applyAlignment="1">
      <alignment horizontal="center"/>
    </xf>
    <xf numFmtId="0" fontId="63" fillId="0" borderId="25" xfId="0" applyFont="1" applyBorder="1" applyAlignment="1">
      <alignment horizontal="center"/>
    </xf>
    <xf numFmtId="0" fontId="63" fillId="0" borderId="37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21" fillId="0" borderId="58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63" fillId="34" borderId="20" xfId="0" applyFont="1" applyFill="1" applyBorder="1" applyAlignment="1">
      <alignment horizontal="center"/>
    </xf>
    <xf numFmtId="0" fontId="63" fillId="34" borderId="21" xfId="0" applyFont="1" applyFill="1" applyBorder="1" applyAlignment="1">
      <alignment horizontal="center"/>
    </xf>
    <xf numFmtId="0" fontId="66" fillId="34" borderId="21" xfId="0" applyFont="1" applyFill="1" applyBorder="1" applyAlignment="1">
      <alignment horizontal="center"/>
    </xf>
    <xf numFmtId="0" fontId="63" fillId="34" borderId="36" xfId="0" applyFont="1" applyFill="1" applyBorder="1" applyAlignment="1">
      <alignment horizontal="center"/>
    </xf>
    <xf numFmtId="0" fontId="67" fillId="34" borderId="24" xfId="0" applyFont="1" applyFill="1" applyBorder="1" applyAlignment="1">
      <alignment horizontal="center"/>
    </xf>
    <xf numFmtId="0" fontId="66" fillId="34" borderId="19" xfId="0" applyFont="1" applyFill="1" applyBorder="1" applyAlignment="1">
      <alignment horizontal="center"/>
    </xf>
    <xf numFmtId="0" fontId="63" fillId="34" borderId="23" xfId="0" applyFont="1" applyFill="1" applyBorder="1" applyAlignment="1">
      <alignment horizontal="center"/>
    </xf>
    <xf numFmtId="0" fontId="63" fillId="34" borderId="26" xfId="0" applyFont="1" applyFill="1" applyBorder="1" applyAlignment="1">
      <alignment horizontal="center"/>
    </xf>
    <xf numFmtId="0" fontId="63" fillId="34" borderId="53" xfId="0" applyFont="1" applyFill="1" applyBorder="1" applyAlignment="1">
      <alignment horizontal="center"/>
    </xf>
    <xf numFmtId="0" fontId="63" fillId="34" borderId="25" xfId="0" applyFont="1" applyFill="1" applyBorder="1" applyAlignment="1">
      <alignment horizontal="center"/>
    </xf>
    <xf numFmtId="0" fontId="63" fillId="34" borderId="37" xfId="0" applyFont="1" applyFill="1" applyBorder="1" applyAlignment="1">
      <alignment horizontal="center"/>
    </xf>
    <xf numFmtId="0" fontId="21" fillId="34" borderId="23" xfId="0" applyFont="1" applyFill="1" applyBorder="1" applyAlignment="1">
      <alignment horizontal="center"/>
    </xf>
    <xf numFmtId="0" fontId="21" fillId="0" borderId="21" xfId="0" applyFont="1" applyBorder="1" applyAlignment="1">
      <alignment/>
    </xf>
    <xf numFmtId="0" fontId="64" fillId="0" borderId="21" xfId="0" applyFont="1" applyBorder="1" applyAlignment="1">
      <alignment horizontal="center"/>
    </xf>
    <xf numFmtId="0" fontId="63" fillId="0" borderId="21" xfId="0" applyFont="1" applyFill="1" applyBorder="1" applyAlignment="1">
      <alignment horizontal="center"/>
    </xf>
    <xf numFmtId="0" fontId="21" fillId="0" borderId="82" xfId="0" applyFont="1" applyBorder="1" applyAlignment="1">
      <alignment/>
    </xf>
    <xf numFmtId="0" fontId="21" fillId="0" borderId="39" xfId="0" applyFont="1" applyBorder="1" applyAlignment="1">
      <alignment horizontal="center"/>
    </xf>
    <xf numFmtId="0" fontId="21" fillId="0" borderId="46" xfId="0" applyFont="1" applyBorder="1" applyAlignment="1">
      <alignment horizontal="center"/>
    </xf>
    <xf numFmtId="0" fontId="21" fillId="0" borderId="46" xfId="0" applyFont="1" applyFill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1" fillId="0" borderId="60" xfId="0" applyFont="1" applyBorder="1" applyAlignment="1">
      <alignment/>
    </xf>
    <xf numFmtId="0" fontId="21" fillId="0" borderId="28" xfId="0" applyFont="1" applyFill="1" applyBorder="1" applyAlignment="1">
      <alignment horizontal="center"/>
    </xf>
    <xf numFmtId="0" fontId="0" fillId="0" borderId="51" xfId="0" applyBorder="1" applyAlignment="1">
      <alignment horizontal="center"/>
    </xf>
    <xf numFmtId="0" fontId="60" fillId="0" borderId="20" xfId="0" applyFont="1" applyBorder="1" applyAlignment="1">
      <alignment wrapText="1"/>
    </xf>
    <xf numFmtId="0" fontId="2" fillId="0" borderId="19" xfId="0" applyFont="1" applyBorder="1" applyAlignment="1">
      <alignment/>
    </xf>
    <xf numFmtId="0" fontId="2" fillId="0" borderId="47" xfId="0" applyFont="1" applyBorder="1" applyAlignment="1">
      <alignment/>
    </xf>
    <xf numFmtId="0" fontId="60" fillId="0" borderId="31" xfId="0" applyFont="1" applyBorder="1" applyAlignment="1">
      <alignment wrapText="1"/>
    </xf>
    <xf numFmtId="0" fontId="60" fillId="0" borderId="35" xfId="0" applyFont="1" applyBorder="1" applyAlignment="1">
      <alignment wrapText="1"/>
    </xf>
    <xf numFmtId="0" fontId="60" fillId="0" borderId="20" xfId="0" applyFont="1" applyBorder="1" applyAlignment="1">
      <alignment/>
    </xf>
    <xf numFmtId="0" fontId="60" fillId="0" borderId="18" xfId="0" applyFont="1" applyBorder="1" applyAlignment="1">
      <alignment wrapText="1"/>
    </xf>
    <xf numFmtId="0" fontId="60" fillId="0" borderId="21" xfId="0" applyFont="1" applyBorder="1" applyAlignment="1">
      <alignment/>
    </xf>
    <xf numFmtId="0" fontId="60" fillId="0" borderId="21" xfId="0" applyFont="1" applyBorder="1" applyAlignment="1">
      <alignment wrapText="1"/>
    </xf>
    <xf numFmtId="0" fontId="60" fillId="0" borderId="48" xfId="0" applyFont="1" applyBorder="1" applyAlignment="1">
      <alignment/>
    </xf>
    <xf numFmtId="0" fontId="60" fillId="0" borderId="36" xfId="0" applyFont="1" applyBorder="1" applyAlignment="1">
      <alignment wrapText="1"/>
    </xf>
    <xf numFmtId="0" fontId="60" fillId="0" borderId="24" xfId="0" applyFont="1" applyBorder="1" applyAlignment="1">
      <alignment/>
    </xf>
    <xf numFmtId="0" fontId="60" fillId="34" borderId="20" xfId="0" applyFont="1" applyFill="1" applyBorder="1" applyAlignment="1">
      <alignment/>
    </xf>
    <xf numFmtId="0" fontId="60" fillId="34" borderId="20" xfId="0" applyFont="1" applyFill="1" applyBorder="1" applyAlignment="1">
      <alignment horizontal="center"/>
    </xf>
    <xf numFmtId="0" fontId="60" fillId="34" borderId="36" xfId="0" applyFont="1" applyFill="1" applyBorder="1" applyAlignment="1">
      <alignment horizontal="center"/>
    </xf>
    <xf numFmtId="0" fontId="60" fillId="34" borderId="21" xfId="0" applyFont="1" applyFill="1" applyBorder="1" applyAlignment="1">
      <alignment horizontal="center"/>
    </xf>
    <xf numFmtId="0" fontId="60" fillId="34" borderId="0" xfId="0" applyFont="1" applyFill="1" applyBorder="1" applyAlignment="1">
      <alignment horizontal="center"/>
    </xf>
    <xf numFmtId="0" fontId="60" fillId="34" borderId="48" xfId="0" applyFont="1" applyFill="1" applyBorder="1" applyAlignment="1">
      <alignment/>
    </xf>
    <xf numFmtId="0" fontId="60" fillId="34" borderId="36" xfId="0" applyFont="1" applyFill="1" applyBorder="1" applyAlignment="1">
      <alignment/>
    </xf>
    <xf numFmtId="0" fontId="60" fillId="34" borderId="21" xfId="0" applyFont="1" applyFill="1" applyBorder="1" applyAlignment="1">
      <alignment/>
    </xf>
    <xf numFmtId="2" fontId="61" fillId="34" borderId="20" xfId="0" applyNumberFormat="1" applyFont="1" applyFill="1" applyBorder="1" applyAlignment="1">
      <alignment horizontal="center"/>
    </xf>
    <xf numFmtId="2" fontId="61" fillId="34" borderId="36" xfId="0" applyNumberFormat="1" applyFont="1" applyFill="1" applyBorder="1" applyAlignment="1">
      <alignment horizontal="center"/>
    </xf>
    <xf numFmtId="2" fontId="61" fillId="34" borderId="21" xfId="0" applyNumberFormat="1" applyFont="1" applyFill="1" applyBorder="1" applyAlignment="1">
      <alignment horizontal="center"/>
    </xf>
    <xf numFmtId="0" fontId="61" fillId="34" borderId="48" xfId="0" applyFont="1" applyFill="1" applyBorder="1" applyAlignment="1">
      <alignment/>
    </xf>
    <xf numFmtId="0" fontId="61" fillId="34" borderId="36" xfId="0" applyFont="1" applyFill="1" applyBorder="1" applyAlignment="1">
      <alignment/>
    </xf>
    <xf numFmtId="0" fontId="61" fillId="34" borderId="21" xfId="0" applyFont="1" applyFill="1" applyBorder="1" applyAlignment="1">
      <alignment/>
    </xf>
    <xf numFmtId="2" fontId="60" fillId="0" borderId="20" xfId="0" applyNumberFormat="1" applyFont="1" applyBorder="1" applyAlignment="1">
      <alignment horizontal="center"/>
    </xf>
    <xf numFmtId="2" fontId="60" fillId="0" borderId="36" xfId="0" applyNumberFormat="1" applyFont="1" applyBorder="1" applyAlignment="1">
      <alignment horizontal="center"/>
    </xf>
    <xf numFmtId="2" fontId="60" fillId="0" borderId="21" xfId="0" applyNumberFormat="1" applyFont="1" applyBorder="1" applyAlignment="1">
      <alignment horizontal="center"/>
    </xf>
    <xf numFmtId="0" fontId="60" fillId="0" borderId="48" xfId="0" applyFont="1" applyBorder="1" applyAlignment="1">
      <alignment/>
    </xf>
    <xf numFmtId="0" fontId="60" fillId="0" borderId="36" xfId="0" applyFont="1" applyBorder="1" applyAlignment="1">
      <alignment/>
    </xf>
    <xf numFmtId="0" fontId="60" fillId="0" borderId="21" xfId="0" applyFont="1" applyBorder="1" applyAlignment="1">
      <alignment/>
    </xf>
    <xf numFmtId="2" fontId="60" fillId="34" borderId="20" xfId="0" applyNumberFormat="1" applyFont="1" applyFill="1" applyBorder="1" applyAlignment="1">
      <alignment horizontal="center"/>
    </xf>
    <xf numFmtId="2" fontId="60" fillId="34" borderId="36" xfId="0" applyNumberFormat="1" applyFont="1" applyFill="1" applyBorder="1" applyAlignment="1">
      <alignment horizontal="center"/>
    </xf>
    <xf numFmtId="2" fontId="60" fillId="34" borderId="21" xfId="0" applyNumberFormat="1" applyFont="1" applyFill="1" applyBorder="1" applyAlignment="1">
      <alignment horizontal="center"/>
    </xf>
    <xf numFmtId="2" fontId="60" fillId="34" borderId="21" xfId="0" applyNumberFormat="1" applyFont="1" applyFill="1" applyBorder="1" applyAlignment="1">
      <alignment/>
    </xf>
    <xf numFmtId="0" fontId="0" fillId="0" borderId="21" xfId="0" applyBorder="1" applyAlignment="1">
      <alignment horizontal="center"/>
    </xf>
    <xf numFmtId="0" fontId="2" fillId="34" borderId="20" xfId="0" applyFont="1" applyFill="1" applyBorder="1" applyAlignment="1">
      <alignment wrapText="1"/>
    </xf>
    <xf numFmtId="2" fontId="2" fillId="34" borderId="20" xfId="0" applyNumberFormat="1" applyFont="1" applyFill="1" applyBorder="1" applyAlignment="1">
      <alignment horizontal="center"/>
    </xf>
    <xf numFmtId="2" fontId="2" fillId="34" borderId="48" xfId="0" applyNumberFormat="1" applyFont="1" applyFill="1" applyBorder="1" applyAlignment="1">
      <alignment horizontal="center"/>
    </xf>
    <xf numFmtId="2" fontId="2" fillId="34" borderId="21" xfId="0" applyNumberFormat="1" applyFont="1" applyFill="1" applyBorder="1" applyAlignment="1">
      <alignment horizontal="center"/>
    </xf>
    <xf numFmtId="2" fontId="2" fillId="34" borderId="48" xfId="0" applyNumberFormat="1" applyFont="1" applyFill="1" applyBorder="1" applyAlignment="1">
      <alignment horizontal="center"/>
    </xf>
    <xf numFmtId="2" fontId="2" fillId="34" borderId="20" xfId="0" applyNumberFormat="1" applyFont="1" applyFill="1" applyBorder="1" applyAlignment="1">
      <alignment horizontal="center"/>
    </xf>
    <xf numFmtId="2" fontId="2" fillId="34" borderId="24" xfId="0" applyNumberFormat="1" applyFont="1" applyFill="1" applyBorder="1" applyAlignment="1">
      <alignment horizontal="center"/>
    </xf>
    <xf numFmtId="2" fontId="2" fillId="34" borderId="36" xfId="0" applyNumberFormat="1" applyFont="1" applyFill="1" applyBorder="1" applyAlignment="1">
      <alignment horizontal="center"/>
    </xf>
    <xf numFmtId="2" fontId="2" fillId="34" borderId="21" xfId="0" applyNumberFormat="1" applyFont="1" applyFill="1" applyBorder="1" applyAlignment="1">
      <alignment horizontal="center"/>
    </xf>
    <xf numFmtId="2" fontId="60" fillId="34" borderId="0" xfId="0" applyNumberFormat="1" applyFont="1" applyFill="1" applyBorder="1" applyAlignment="1">
      <alignment horizontal="center"/>
    </xf>
    <xf numFmtId="2" fontId="60" fillId="34" borderId="51" xfId="0" applyNumberFormat="1" applyFont="1" applyFill="1" applyBorder="1" applyAlignment="1">
      <alignment horizontal="center"/>
    </xf>
    <xf numFmtId="2" fontId="60" fillId="34" borderId="48" xfId="0" applyNumberFormat="1" applyFont="1" applyFill="1" applyBorder="1" applyAlignment="1">
      <alignment horizontal="center"/>
    </xf>
    <xf numFmtId="0" fontId="38" fillId="34" borderId="21" xfId="0" applyFont="1" applyFill="1" applyBorder="1" applyAlignment="1">
      <alignment/>
    </xf>
    <xf numFmtId="0" fontId="0" fillId="34" borderId="0" xfId="0" applyFill="1" applyAlignment="1">
      <alignment/>
    </xf>
    <xf numFmtId="2" fontId="2" fillId="34" borderId="36" xfId="0" applyNumberFormat="1" applyFont="1" applyFill="1" applyBorder="1" applyAlignment="1">
      <alignment horizontal="center"/>
    </xf>
    <xf numFmtId="0" fontId="4" fillId="34" borderId="83" xfId="0" applyFont="1" applyFill="1" applyBorder="1" applyAlignment="1">
      <alignment horizontal="center" wrapText="1"/>
    </xf>
    <xf numFmtId="2" fontId="4" fillId="34" borderId="83" xfId="0" applyNumberFormat="1" applyFont="1" applyFill="1" applyBorder="1" applyAlignment="1">
      <alignment horizontal="center"/>
    </xf>
    <xf numFmtId="2" fontId="4" fillId="34" borderId="64" xfId="0" applyNumberFormat="1" applyFont="1" applyFill="1" applyBorder="1" applyAlignment="1">
      <alignment horizontal="center"/>
    </xf>
    <xf numFmtId="2" fontId="4" fillId="34" borderId="21" xfId="0" applyNumberFormat="1" applyFont="1" applyFill="1" applyBorder="1" applyAlignment="1">
      <alignment horizontal="center"/>
    </xf>
    <xf numFmtId="2" fontId="2" fillId="34" borderId="85" xfId="0" applyNumberFormat="1" applyFont="1" applyFill="1" applyBorder="1" applyAlignment="1">
      <alignment horizontal="center"/>
    </xf>
    <xf numFmtId="2" fontId="2" fillId="34" borderId="64" xfId="0" applyNumberFormat="1" applyFont="1" applyFill="1" applyBorder="1" applyAlignment="1">
      <alignment horizontal="center"/>
    </xf>
    <xf numFmtId="2" fontId="2" fillId="34" borderId="83" xfId="0" applyNumberFormat="1" applyFont="1" applyFill="1" applyBorder="1" applyAlignment="1">
      <alignment horizontal="center"/>
    </xf>
    <xf numFmtId="2" fontId="2" fillId="34" borderId="14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32" xfId="0" applyFont="1" applyBorder="1" applyAlignment="1">
      <alignment/>
    </xf>
    <xf numFmtId="0" fontId="60" fillId="34" borderId="21" xfId="0" applyFont="1" applyFill="1" applyBorder="1" applyAlignment="1">
      <alignment wrapText="1"/>
    </xf>
    <xf numFmtId="0" fontId="60" fillId="34" borderId="31" xfId="0" applyFont="1" applyFill="1" applyBorder="1" applyAlignment="1">
      <alignment wrapText="1"/>
    </xf>
    <xf numFmtId="0" fontId="60" fillId="34" borderId="18" xfId="0" applyFont="1" applyFill="1" applyBorder="1" applyAlignment="1">
      <alignment wrapText="1"/>
    </xf>
    <xf numFmtId="0" fontId="60" fillId="34" borderId="20" xfId="0" applyFont="1" applyFill="1" applyBorder="1" applyAlignment="1">
      <alignment/>
    </xf>
    <xf numFmtId="0" fontId="60" fillId="34" borderId="35" xfId="0" applyFont="1" applyFill="1" applyBorder="1" applyAlignment="1">
      <alignment wrapText="1"/>
    </xf>
    <xf numFmtId="0" fontId="60" fillId="34" borderId="21" xfId="0" applyFont="1" applyFill="1" applyBorder="1" applyAlignment="1">
      <alignment/>
    </xf>
    <xf numFmtId="0" fontId="60" fillId="34" borderId="48" xfId="0" applyFont="1" applyFill="1" applyBorder="1" applyAlignment="1">
      <alignment/>
    </xf>
    <xf numFmtId="0" fontId="2" fillId="34" borderId="21" xfId="0" applyFont="1" applyFill="1" applyBorder="1" applyAlignment="1">
      <alignment/>
    </xf>
    <xf numFmtId="0" fontId="2" fillId="34" borderId="21" xfId="0" applyFont="1" applyFill="1" applyBorder="1" applyAlignment="1">
      <alignment wrapText="1"/>
    </xf>
    <xf numFmtId="0" fontId="70" fillId="34" borderId="20" xfId="0" applyFont="1" applyFill="1" applyBorder="1" applyAlignment="1">
      <alignment horizontal="center"/>
    </xf>
    <xf numFmtId="0" fontId="70" fillId="34" borderId="36" xfId="0" applyFont="1" applyFill="1" applyBorder="1" applyAlignment="1">
      <alignment horizontal="center"/>
    </xf>
    <xf numFmtId="0" fontId="70" fillId="34" borderId="21" xfId="0" applyFont="1" applyFill="1" applyBorder="1" applyAlignment="1">
      <alignment horizontal="center"/>
    </xf>
    <xf numFmtId="0" fontId="70" fillId="34" borderId="48" xfId="0" applyFont="1" applyFill="1" applyBorder="1" applyAlignment="1">
      <alignment horizontal="center"/>
    </xf>
    <xf numFmtId="0" fontId="70" fillId="34" borderId="21" xfId="0" applyFont="1" applyFill="1" applyBorder="1" applyAlignment="1">
      <alignment/>
    </xf>
    <xf numFmtId="2" fontId="71" fillId="34" borderId="20" xfId="0" applyNumberFormat="1" applyFont="1" applyFill="1" applyBorder="1" applyAlignment="1">
      <alignment horizontal="center"/>
    </xf>
    <xf numFmtId="2" fontId="71" fillId="34" borderId="22" xfId="0" applyNumberFormat="1" applyFont="1" applyFill="1" applyBorder="1" applyAlignment="1">
      <alignment horizontal="center"/>
    </xf>
    <xf numFmtId="2" fontId="71" fillId="34" borderId="36" xfId="0" applyNumberFormat="1" applyFont="1" applyFill="1" applyBorder="1" applyAlignment="1">
      <alignment horizontal="center"/>
    </xf>
    <xf numFmtId="2" fontId="71" fillId="34" borderId="21" xfId="0" applyNumberFormat="1" applyFont="1" applyFill="1" applyBorder="1" applyAlignment="1">
      <alignment horizontal="center"/>
    </xf>
    <xf numFmtId="2" fontId="71" fillId="34" borderId="48" xfId="0" applyNumberFormat="1" applyFont="1" applyFill="1" applyBorder="1" applyAlignment="1">
      <alignment horizontal="center"/>
    </xf>
    <xf numFmtId="0" fontId="71" fillId="34" borderId="48" xfId="0" applyFont="1" applyFill="1" applyBorder="1" applyAlignment="1">
      <alignment horizontal="center"/>
    </xf>
    <xf numFmtId="0" fontId="71" fillId="34" borderId="21" xfId="0" applyFont="1" applyFill="1" applyBorder="1" applyAlignment="1">
      <alignment horizontal="center"/>
    </xf>
    <xf numFmtId="4" fontId="71" fillId="34" borderId="21" xfId="0" applyNumberFormat="1" applyFont="1" applyFill="1" applyBorder="1" applyAlignment="1">
      <alignment horizontal="center"/>
    </xf>
    <xf numFmtId="0" fontId="71" fillId="34" borderId="36" xfId="0" applyFont="1" applyFill="1" applyBorder="1" applyAlignment="1">
      <alignment horizontal="center"/>
    </xf>
    <xf numFmtId="0" fontId="71" fillId="34" borderId="21" xfId="0" applyFont="1" applyFill="1" applyBorder="1" applyAlignment="1">
      <alignment/>
    </xf>
    <xf numFmtId="2" fontId="70" fillId="0" borderId="20" xfId="0" applyNumberFormat="1" applyFont="1" applyBorder="1" applyAlignment="1">
      <alignment horizontal="center"/>
    </xf>
    <xf numFmtId="2" fontId="70" fillId="0" borderId="22" xfId="0" applyNumberFormat="1" applyFont="1" applyBorder="1" applyAlignment="1">
      <alignment horizontal="center"/>
    </xf>
    <xf numFmtId="2" fontId="70" fillId="0" borderId="36" xfId="0" applyNumberFormat="1" applyFont="1" applyBorder="1" applyAlignment="1">
      <alignment horizontal="center"/>
    </xf>
    <xf numFmtId="2" fontId="70" fillId="0" borderId="21" xfId="0" applyNumberFormat="1" applyFont="1" applyBorder="1" applyAlignment="1">
      <alignment horizontal="center"/>
    </xf>
    <xf numFmtId="2" fontId="70" fillId="0" borderId="48" xfId="0" applyNumberFormat="1" applyFont="1" applyBorder="1" applyAlignment="1">
      <alignment horizontal="center"/>
    </xf>
    <xf numFmtId="0" fontId="70" fillId="0" borderId="48" xfId="0" applyFont="1" applyBorder="1" applyAlignment="1">
      <alignment horizontal="center"/>
    </xf>
    <xf numFmtId="0" fontId="70" fillId="0" borderId="21" xfId="0" applyFont="1" applyBorder="1" applyAlignment="1">
      <alignment horizontal="center"/>
    </xf>
    <xf numFmtId="0" fontId="70" fillId="0" borderId="36" xfId="0" applyFont="1" applyBorder="1" applyAlignment="1">
      <alignment horizontal="center"/>
    </xf>
    <xf numFmtId="0" fontId="70" fillId="0" borderId="21" xfId="0" applyFont="1" applyBorder="1" applyAlignment="1">
      <alignment/>
    </xf>
    <xf numFmtId="2" fontId="70" fillId="34" borderId="20" xfId="0" applyNumberFormat="1" applyFont="1" applyFill="1" applyBorder="1" applyAlignment="1">
      <alignment horizontal="center"/>
    </xf>
    <xf numFmtId="2" fontId="70" fillId="34" borderId="22" xfId="0" applyNumberFormat="1" applyFont="1" applyFill="1" applyBorder="1" applyAlignment="1">
      <alignment horizontal="center"/>
    </xf>
    <xf numFmtId="2" fontId="70" fillId="34" borderId="36" xfId="0" applyNumberFormat="1" applyFont="1" applyFill="1" applyBorder="1" applyAlignment="1">
      <alignment horizontal="center"/>
    </xf>
    <xf numFmtId="2" fontId="70" fillId="34" borderId="21" xfId="0" applyNumberFormat="1" applyFont="1" applyFill="1" applyBorder="1" applyAlignment="1">
      <alignment horizontal="center"/>
    </xf>
    <xf numFmtId="2" fontId="70" fillId="34" borderId="48" xfId="0" applyNumberFormat="1" applyFont="1" applyFill="1" applyBorder="1" applyAlignment="1">
      <alignment horizontal="center"/>
    </xf>
    <xf numFmtId="0" fontId="60" fillId="34" borderId="23" xfId="0" applyFont="1" applyFill="1" applyBorder="1" applyAlignment="1">
      <alignment/>
    </xf>
    <xf numFmtId="2" fontId="70" fillId="34" borderId="26" xfId="0" applyNumberFormat="1" applyFont="1" applyFill="1" applyBorder="1" applyAlignment="1">
      <alignment horizontal="center"/>
    </xf>
    <xf numFmtId="2" fontId="70" fillId="34" borderId="27" xfId="0" applyNumberFormat="1" applyFont="1" applyFill="1" applyBorder="1" applyAlignment="1">
      <alignment horizontal="center"/>
    </xf>
    <xf numFmtId="2" fontId="70" fillId="34" borderId="53" xfId="0" applyNumberFormat="1" applyFont="1" applyFill="1" applyBorder="1" applyAlignment="1">
      <alignment horizontal="center"/>
    </xf>
    <xf numFmtId="2" fontId="70" fillId="34" borderId="23" xfId="0" applyNumberFormat="1" applyFont="1" applyFill="1" applyBorder="1" applyAlignment="1">
      <alignment horizontal="center"/>
    </xf>
    <xf numFmtId="2" fontId="70" fillId="34" borderId="54" xfId="0" applyNumberFormat="1" applyFont="1" applyFill="1" applyBorder="1" applyAlignment="1">
      <alignment horizontal="center"/>
    </xf>
    <xf numFmtId="0" fontId="70" fillId="34" borderId="54" xfId="0" applyFont="1" applyFill="1" applyBorder="1" applyAlignment="1">
      <alignment horizontal="center"/>
    </xf>
    <xf numFmtId="0" fontId="70" fillId="34" borderId="23" xfId="0" applyFont="1" applyFill="1" applyBorder="1" applyAlignment="1">
      <alignment horizontal="center"/>
    </xf>
    <xf numFmtId="0" fontId="70" fillId="34" borderId="53" xfId="0" applyFont="1" applyFill="1" applyBorder="1" applyAlignment="1">
      <alignment horizontal="center"/>
    </xf>
    <xf numFmtId="0" fontId="70" fillId="34" borderId="23" xfId="0" applyFont="1" applyFill="1" applyBorder="1" applyAlignment="1">
      <alignment/>
    </xf>
    <xf numFmtId="0" fontId="2" fillId="34" borderId="28" xfId="0" applyFont="1" applyFill="1" applyBorder="1" applyAlignment="1">
      <alignment wrapText="1"/>
    </xf>
    <xf numFmtId="2" fontId="2" fillId="34" borderId="28" xfId="0" applyNumberFormat="1" applyFont="1" applyFill="1" applyBorder="1" applyAlignment="1">
      <alignment horizontal="center"/>
    </xf>
    <xf numFmtId="2" fontId="2" fillId="34" borderId="11" xfId="0" applyNumberFormat="1" applyFont="1" applyFill="1" applyBorder="1" applyAlignment="1">
      <alignment horizontal="center"/>
    </xf>
    <xf numFmtId="2" fontId="2" fillId="34" borderId="29" xfId="0" applyNumberFormat="1" applyFont="1" applyFill="1" applyBorder="1" applyAlignment="1">
      <alignment horizontal="center"/>
    </xf>
    <xf numFmtId="2" fontId="2" fillId="34" borderId="58" xfId="0" applyNumberFormat="1" applyFont="1" applyFill="1" applyBorder="1" applyAlignment="1">
      <alignment horizontal="center"/>
    </xf>
    <xf numFmtId="0" fontId="60" fillId="34" borderId="32" xfId="0" applyFont="1" applyFill="1" applyBorder="1" applyAlignment="1">
      <alignment/>
    </xf>
    <xf numFmtId="2" fontId="60" fillId="34" borderId="31" xfId="0" applyNumberFormat="1" applyFont="1" applyFill="1" applyBorder="1" applyAlignment="1">
      <alignment horizontal="center"/>
    </xf>
    <xf numFmtId="2" fontId="60" fillId="34" borderId="18" xfId="0" applyNumberFormat="1" applyFont="1" applyFill="1" applyBorder="1" applyAlignment="1">
      <alignment horizontal="center"/>
    </xf>
    <xf numFmtId="2" fontId="60" fillId="34" borderId="35" xfId="0" applyNumberFormat="1" applyFont="1" applyFill="1" applyBorder="1" applyAlignment="1">
      <alignment horizontal="center"/>
    </xf>
    <xf numFmtId="2" fontId="60" fillId="34" borderId="32" xfId="0" applyNumberFormat="1" applyFont="1" applyFill="1" applyBorder="1" applyAlignment="1">
      <alignment horizontal="center"/>
    </xf>
    <xf numFmtId="2" fontId="60" fillId="34" borderId="42" xfId="0" applyNumberFormat="1" applyFont="1" applyFill="1" applyBorder="1" applyAlignment="1">
      <alignment horizontal="center"/>
    </xf>
    <xf numFmtId="0" fontId="60" fillId="34" borderId="42" xfId="0" applyFont="1" applyFill="1" applyBorder="1" applyAlignment="1">
      <alignment horizontal="center"/>
    </xf>
    <xf numFmtId="0" fontId="60" fillId="34" borderId="32" xfId="0" applyFont="1" applyFill="1" applyBorder="1" applyAlignment="1">
      <alignment horizontal="center"/>
    </xf>
    <xf numFmtId="0" fontId="60" fillId="34" borderId="35" xfId="0" applyFont="1" applyFill="1" applyBorder="1" applyAlignment="1">
      <alignment horizontal="center"/>
    </xf>
    <xf numFmtId="0" fontId="60" fillId="34" borderId="21" xfId="0" applyFont="1" applyFill="1" applyBorder="1" applyAlignment="1">
      <alignment horizontal="center"/>
    </xf>
    <xf numFmtId="0" fontId="60" fillId="34" borderId="36" xfId="0" applyFont="1" applyFill="1" applyBorder="1" applyAlignment="1">
      <alignment horizontal="center"/>
    </xf>
    <xf numFmtId="2" fontId="60" fillId="34" borderId="22" xfId="0" applyNumberFormat="1" applyFont="1" applyFill="1" applyBorder="1" applyAlignment="1">
      <alignment horizontal="center"/>
    </xf>
    <xf numFmtId="0" fontId="60" fillId="34" borderId="48" xfId="0" applyFont="1" applyFill="1" applyBorder="1" applyAlignment="1">
      <alignment horizontal="center"/>
    </xf>
    <xf numFmtId="0" fontId="60" fillId="34" borderId="21" xfId="0" applyFont="1" applyFill="1" applyBorder="1" applyAlignment="1">
      <alignment/>
    </xf>
    <xf numFmtId="0" fontId="60" fillId="34" borderId="48" xfId="0" applyFont="1" applyFill="1" applyBorder="1" applyAlignment="1">
      <alignment horizontal="center"/>
    </xf>
    <xf numFmtId="2" fontId="60" fillId="0" borderId="22" xfId="0" applyNumberFormat="1" applyFont="1" applyBorder="1" applyAlignment="1">
      <alignment horizontal="center"/>
    </xf>
    <xf numFmtId="2" fontId="60" fillId="0" borderId="48" xfId="0" applyNumberFormat="1" applyFont="1" applyBorder="1" applyAlignment="1">
      <alignment horizontal="center"/>
    </xf>
    <xf numFmtId="0" fontId="60" fillId="0" borderId="48" xfId="0" applyFont="1" applyBorder="1" applyAlignment="1">
      <alignment horizontal="center"/>
    </xf>
    <xf numFmtId="0" fontId="60" fillId="0" borderId="21" xfId="0" applyFont="1" applyBorder="1" applyAlignment="1">
      <alignment horizontal="center"/>
    </xf>
    <xf numFmtId="0" fontId="60" fillId="0" borderId="36" xfId="0" applyFont="1" applyBorder="1" applyAlignment="1">
      <alignment horizontal="center"/>
    </xf>
    <xf numFmtId="2" fontId="60" fillId="34" borderId="48" xfId="0" applyNumberFormat="1" applyFont="1" applyFill="1" applyBorder="1" applyAlignment="1">
      <alignment horizontal="center"/>
    </xf>
    <xf numFmtId="2" fontId="60" fillId="34" borderId="21" xfId="0" applyNumberFormat="1" applyFont="1" applyFill="1" applyBorder="1" applyAlignment="1">
      <alignment horizontal="center"/>
    </xf>
    <xf numFmtId="2" fontId="60" fillId="34" borderId="36" xfId="0" applyNumberFormat="1" applyFont="1" applyFill="1" applyBorder="1" applyAlignment="1">
      <alignment horizontal="center"/>
    </xf>
    <xf numFmtId="0" fontId="2" fillId="34" borderId="21" xfId="0" applyFont="1" applyFill="1" applyBorder="1" applyAlignment="1">
      <alignment wrapText="1"/>
    </xf>
    <xf numFmtId="2" fontId="2" fillId="34" borderId="22" xfId="0" applyNumberFormat="1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 wrapText="1"/>
    </xf>
    <xf numFmtId="0" fontId="60" fillId="0" borderId="0" xfId="0" applyFont="1" applyAlignment="1">
      <alignment/>
    </xf>
    <xf numFmtId="0" fontId="19" fillId="0" borderId="72" xfId="0" applyFont="1" applyBorder="1" applyAlignment="1">
      <alignment/>
    </xf>
    <xf numFmtId="0" fontId="19" fillId="0" borderId="73" xfId="0" applyFont="1" applyBorder="1" applyAlignment="1">
      <alignment/>
    </xf>
    <xf numFmtId="0" fontId="19" fillId="0" borderId="79" xfId="0" applyFont="1" applyBorder="1" applyAlignment="1">
      <alignment/>
    </xf>
    <xf numFmtId="0" fontId="19" fillId="0" borderId="76" xfId="0" applyFont="1" applyBorder="1" applyAlignment="1">
      <alignment/>
    </xf>
    <xf numFmtId="0" fontId="19" fillId="0" borderId="77" xfId="0" applyFont="1" applyBorder="1" applyAlignment="1">
      <alignment/>
    </xf>
    <xf numFmtId="0" fontId="19" fillId="0" borderId="0" xfId="0" applyFont="1" applyAlignment="1">
      <alignment/>
    </xf>
    <xf numFmtId="0" fontId="19" fillId="0" borderId="50" xfId="0" applyFont="1" applyBorder="1" applyAlignment="1">
      <alignment horizontal="center"/>
    </xf>
    <xf numFmtId="0" fontId="19" fillId="0" borderId="51" xfId="0" applyFont="1" applyBorder="1" applyAlignment="1">
      <alignment horizontal="center" wrapText="1"/>
    </xf>
    <xf numFmtId="0" fontId="19" fillId="0" borderId="20" xfId="0" applyFont="1" applyBorder="1" applyAlignment="1">
      <alignment textRotation="90" wrapText="1"/>
    </xf>
    <xf numFmtId="0" fontId="19" fillId="0" borderId="21" xfId="0" applyFont="1" applyBorder="1" applyAlignment="1">
      <alignment textRotation="90" wrapText="1"/>
    </xf>
    <xf numFmtId="0" fontId="19" fillId="0" borderId="22" xfId="0" applyFont="1" applyBorder="1" applyAlignment="1">
      <alignment textRotation="90" wrapText="1"/>
    </xf>
    <xf numFmtId="0" fontId="19" fillId="0" borderId="48" xfId="0" applyFont="1" applyBorder="1" applyAlignment="1">
      <alignment textRotation="90" wrapText="1"/>
    </xf>
    <xf numFmtId="0" fontId="19" fillId="0" borderId="36" xfId="0" applyFont="1" applyBorder="1" applyAlignment="1">
      <alignment textRotation="90" wrapText="1"/>
    </xf>
    <xf numFmtId="0" fontId="19" fillId="0" borderId="21" xfId="0" applyFont="1" applyBorder="1" applyAlignment="1">
      <alignment textRotation="90"/>
    </xf>
    <xf numFmtId="0" fontId="19" fillId="0" borderId="13" xfId="0" applyFont="1" applyBorder="1" applyAlignment="1">
      <alignment textRotation="90" wrapText="1"/>
    </xf>
    <xf numFmtId="0" fontId="72" fillId="0" borderId="51" xfId="0" applyFont="1" applyBorder="1" applyAlignment="1">
      <alignment/>
    </xf>
    <xf numFmtId="0" fontId="19" fillId="0" borderId="20" xfId="0" applyFont="1" applyBorder="1" applyAlignment="1">
      <alignment horizontal="right"/>
    </xf>
    <xf numFmtId="0" fontId="19" fillId="0" borderId="21" xfId="0" applyFont="1" applyBorder="1" applyAlignment="1">
      <alignment horizontal="right"/>
    </xf>
    <xf numFmtId="0" fontId="19" fillId="0" borderId="22" xfId="0" applyFont="1" applyBorder="1" applyAlignment="1">
      <alignment/>
    </xf>
    <xf numFmtId="164" fontId="19" fillId="0" borderId="48" xfId="0" applyNumberFormat="1" applyFont="1" applyBorder="1" applyAlignment="1">
      <alignment/>
    </xf>
    <xf numFmtId="164" fontId="19" fillId="0" borderId="21" xfId="0" applyNumberFormat="1" applyFont="1" applyBorder="1" applyAlignment="1">
      <alignment/>
    </xf>
    <xf numFmtId="0" fontId="19" fillId="0" borderId="36" xfId="0" applyFont="1" applyBorder="1" applyAlignment="1">
      <alignment/>
    </xf>
    <xf numFmtId="164" fontId="19" fillId="0" borderId="20" xfId="0" applyNumberFormat="1" applyFont="1" applyBorder="1" applyAlignment="1">
      <alignment/>
    </xf>
    <xf numFmtId="2" fontId="19" fillId="0" borderId="48" xfId="0" applyNumberFormat="1" applyFont="1" applyBorder="1" applyAlignment="1">
      <alignment/>
    </xf>
    <xf numFmtId="2" fontId="19" fillId="0" borderId="21" xfId="0" applyNumberFormat="1" applyFont="1" applyBorder="1" applyAlignment="1">
      <alignment/>
    </xf>
    <xf numFmtId="0" fontId="19" fillId="0" borderId="48" xfId="0" applyFont="1" applyBorder="1" applyAlignment="1">
      <alignment/>
    </xf>
    <xf numFmtId="2" fontId="19" fillId="0" borderId="52" xfId="0" applyNumberFormat="1" applyFont="1" applyBorder="1" applyAlignment="1">
      <alignment/>
    </xf>
    <xf numFmtId="0" fontId="19" fillId="0" borderId="49" xfId="0" applyFont="1" applyBorder="1" applyAlignment="1">
      <alignment/>
    </xf>
    <xf numFmtId="0" fontId="73" fillId="0" borderId="20" xfId="0" applyFont="1" applyBorder="1" applyAlignment="1">
      <alignment/>
    </xf>
    <xf numFmtId="164" fontId="73" fillId="0" borderId="21" xfId="0" applyNumberFormat="1" applyFont="1" applyBorder="1" applyAlignment="1">
      <alignment/>
    </xf>
    <xf numFmtId="1" fontId="73" fillId="0" borderId="22" xfId="0" applyNumberFormat="1" applyFont="1" applyBorder="1" applyAlignment="1">
      <alignment/>
    </xf>
    <xf numFmtId="164" fontId="73" fillId="0" borderId="48" xfId="0" applyNumberFormat="1" applyFont="1" applyBorder="1" applyAlignment="1">
      <alignment/>
    </xf>
    <xf numFmtId="0" fontId="73" fillId="0" borderId="36" xfId="0" applyFont="1" applyBorder="1" applyAlignment="1">
      <alignment/>
    </xf>
    <xf numFmtId="164" fontId="73" fillId="0" borderId="20" xfId="0" applyNumberFormat="1" applyFont="1" applyBorder="1" applyAlignment="1">
      <alignment/>
    </xf>
    <xf numFmtId="0" fontId="73" fillId="0" borderId="22" xfId="0" applyFont="1" applyBorder="1" applyAlignment="1">
      <alignment/>
    </xf>
    <xf numFmtId="0" fontId="73" fillId="0" borderId="48" xfId="0" applyFont="1" applyBorder="1" applyAlignment="1">
      <alignment/>
    </xf>
    <xf numFmtId="0" fontId="73" fillId="0" borderId="21" xfId="0" applyFont="1" applyBorder="1" applyAlignment="1">
      <alignment/>
    </xf>
    <xf numFmtId="2" fontId="73" fillId="0" borderId="21" xfId="0" applyNumberFormat="1" applyFont="1" applyBorder="1" applyAlignment="1">
      <alignment/>
    </xf>
    <xf numFmtId="2" fontId="73" fillId="0" borderId="52" xfId="0" applyNumberFormat="1" applyFont="1" applyBorder="1" applyAlignment="1">
      <alignment/>
    </xf>
    <xf numFmtId="0" fontId="73" fillId="0" borderId="52" xfId="0" applyFont="1" applyBorder="1" applyAlignment="1">
      <alignment/>
    </xf>
    <xf numFmtId="164" fontId="19" fillId="0" borderId="20" xfId="0" applyNumberFormat="1" applyFont="1" applyBorder="1" applyAlignment="1">
      <alignment/>
    </xf>
    <xf numFmtId="164" fontId="19" fillId="0" borderId="21" xfId="0" applyNumberFormat="1" applyFont="1" applyBorder="1" applyAlignment="1">
      <alignment/>
    </xf>
    <xf numFmtId="1" fontId="19" fillId="0" borderId="22" xfId="0" applyNumberFormat="1" applyFont="1" applyBorder="1" applyAlignment="1">
      <alignment/>
    </xf>
    <xf numFmtId="164" fontId="19" fillId="0" borderId="48" xfId="0" applyNumberFormat="1" applyFont="1" applyBorder="1" applyAlignment="1">
      <alignment/>
    </xf>
    <xf numFmtId="0" fontId="19" fillId="0" borderId="36" xfId="0" applyFont="1" applyBorder="1" applyAlignment="1">
      <alignment/>
    </xf>
    <xf numFmtId="2" fontId="74" fillId="0" borderId="21" xfId="0" applyNumberFormat="1" applyFont="1" applyBorder="1" applyAlignment="1">
      <alignment/>
    </xf>
    <xf numFmtId="0" fontId="74" fillId="0" borderId="22" xfId="0" applyFont="1" applyBorder="1" applyAlignment="1">
      <alignment/>
    </xf>
    <xf numFmtId="2" fontId="19" fillId="0" borderId="48" xfId="0" applyNumberFormat="1" applyFont="1" applyBorder="1" applyAlignment="1">
      <alignment/>
    </xf>
    <xf numFmtId="2" fontId="19" fillId="0" borderId="21" xfId="0" applyNumberFormat="1" applyFont="1" applyBorder="1" applyAlignment="1">
      <alignment/>
    </xf>
    <xf numFmtId="0" fontId="19" fillId="0" borderId="48" xfId="0" applyFont="1" applyBorder="1" applyAlignment="1">
      <alignment/>
    </xf>
    <xf numFmtId="2" fontId="19" fillId="0" borderId="52" xfId="0" applyNumberFormat="1" applyFont="1" applyBorder="1" applyAlignment="1">
      <alignment/>
    </xf>
    <xf numFmtId="0" fontId="19" fillId="0" borderId="52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22" xfId="0" applyFont="1" applyBorder="1" applyAlignment="1">
      <alignment/>
    </xf>
    <xf numFmtId="0" fontId="19" fillId="0" borderId="57" xfId="0" applyFont="1" applyBorder="1" applyAlignment="1">
      <alignment horizontal="center"/>
    </xf>
    <xf numFmtId="0" fontId="72" fillId="0" borderId="55" xfId="0" applyFont="1" applyBorder="1" applyAlignment="1">
      <alignment/>
    </xf>
    <xf numFmtId="164" fontId="70" fillId="0" borderId="26" xfId="0" applyNumberFormat="1" applyFont="1" applyBorder="1" applyAlignment="1">
      <alignment/>
    </xf>
    <xf numFmtId="164" fontId="70" fillId="0" borderId="23" xfId="0" applyNumberFormat="1" applyFont="1" applyBorder="1" applyAlignment="1">
      <alignment/>
    </xf>
    <xf numFmtId="1" fontId="70" fillId="0" borderId="27" xfId="0" applyNumberFormat="1" applyFont="1" applyBorder="1" applyAlignment="1">
      <alignment/>
    </xf>
    <xf numFmtId="164" fontId="70" fillId="0" borderId="54" xfId="0" applyNumberFormat="1" applyFont="1" applyBorder="1" applyAlignment="1">
      <alignment/>
    </xf>
    <xf numFmtId="0" fontId="70" fillId="0" borderId="53" xfId="0" applyFont="1" applyBorder="1" applyAlignment="1">
      <alignment/>
    </xf>
    <xf numFmtId="0" fontId="70" fillId="0" borderId="26" xfId="0" applyFont="1" applyBorder="1" applyAlignment="1">
      <alignment/>
    </xf>
    <xf numFmtId="0" fontId="70" fillId="0" borderId="23" xfId="0" applyFont="1" applyBorder="1" applyAlignment="1">
      <alignment/>
    </xf>
    <xf numFmtId="0" fontId="70" fillId="0" borderId="27" xfId="0" applyFont="1" applyBorder="1" applyAlignment="1">
      <alignment/>
    </xf>
    <xf numFmtId="2" fontId="70" fillId="0" borderId="23" xfId="0" applyNumberFormat="1" applyFont="1" applyBorder="1" applyAlignment="1">
      <alignment/>
    </xf>
    <xf numFmtId="0" fontId="70" fillId="0" borderId="54" xfId="0" applyFont="1" applyBorder="1" applyAlignment="1">
      <alignment/>
    </xf>
    <xf numFmtId="2" fontId="70" fillId="0" borderId="56" xfId="0" applyNumberFormat="1" applyFont="1" applyBorder="1" applyAlignment="1">
      <alignment/>
    </xf>
    <xf numFmtId="0" fontId="70" fillId="0" borderId="56" xfId="0" applyFont="1" applyBorder="1" applyAlignment="1">
      <alignment/>
    </xf>
    <xf numFmtId="0" fontId="19" fillId="0" borderId="60" xfId="0" applyFont="1" applyBorder="1" applyAlignment="1">
      <alignment horizontal="center"/>
    </xf>
    <xf numFmtId="0" fontId="72" fillId="0" borderId="11" xfId="0" applyFont="1" applyBorder="1" applyAlignment="1">
      <alignment wrapText="1"/>
    </xf>
    <xf numFmtId="0" fontId="72" fillId="0" borderId="28" xfId="0" applyFont="1" applyBorder="1" applyAlignment="1">
      <alignment/>
    </xf>
    <xf numFmtId="1" fontId="72" fillId="0" borderId="28" xfId="0" applyNumberFormat="1" applyFont="1" applyBorder="1" applyAlignment="1">
      <alignment/>
    </xf>
    <xf numFmtId="164" fontId="72" fillId="0" borderId="28" xfId="0" applyNumberFormat="1" applyFont="1" applyBorder="1" applyAlignment="1">
      <alignment/>
    </xf>
    <xf numFmtId="0" fontId="72" fillId="0" borderId="11" xfId="0" applyFont="1" applyBorder="1" applyAlignment="1">
      <alignment/>
    </xf>
    <xf numFmtId="2" fontId="72" fillId="0" borderId="29" xfId="0" applyNumberFormat="1" applyFont="1" applyBorder="1" applyAlignment="1">
      <alignment/>
    </xf>
    <xf numFmtId="0" fontId="72" fillId="0" borderId="59" xfId="0" applyFont="1" applyBorder="1" applyAlignment="1">
      <alignment/>
    </xf>
    <xf numFmtId="2" fontId="72" fillId="0" borderId="28" xfId="0" applyNumberFormat="1" applyFont="1" applyBorder="1" applyAlignment="1">
      <alignment/>
    </xf>
    <xf numFmtId="0" fontId="72" fillId="0" borderId="60" xfId="0" applyFont="1" applyBorder="1" applyAlignment="1">
      <alignment/>
    </xf>
    <xf numFmtId="0" fontId="19" fillId="34" borderId="20" xfId="0" applyFont="1" applyFill="1" applyBorder="1" applyAlignment="1">
      <alignment/>
    </xf>
    <xf numFmtId="0" fontId="19" fillId="34" borderId="21" xfId="0" applyFont="1" applyFill="1" applyBorder="1" applyAlignment="1">
      <alignment/>
    </xf>
    <xf numFmtId="1" fontId="19" fillId="34" borderId="22" xfId="0" applyNumberFormat="1" applyFont="1" applyFill="1" applyBorder="1" applyAlignment="1">
      <alignment/>
    </xf>
    <xf numFmtId="0" fontId="19" fillId="34" borderId="48" xfId="0" applyFont="1" applyFill="1" applyBorder="1" applyAlignment="1">
      <alignment/>
    </xf>
    <xf numFmtId="0" fontId="19" fillId="34" borderId="36" xfId="0" applyFont="1" applyFill="1" applyBorder="1" applyAlignment="1">
      <alignment/>
    </xf>
    <xf numFmtId="164" fontId="19" fillId="34" borderId="20" xfId="0" applyNumberFormat="1" applyFont="1" applyFill="1" applyBorder="1" applyAlignment="1">
      <alignment/>
    </xf>
    <xf numFmtId="0" fontId="19" fillId="34" borderId="22" xfId="0" applyFont="1" applyFill="1" applyBorder="1" applyAlignment="1">
      <alignment/>
    </xf>
    <xf numFmtId="2" fontId="19" fillId="34" borderId="48" xfId="0" applyNumberFormat="1" applyFont="1" applyFill="1" applyBorder="1" applyAlignment="1">
      <alignment/>
    </xf>
    <xf numFmtId="2" fontId="19" fillId="34" borderId="21" xfId="0" applyNumberFormat="1" applyFont="1" applyFill="1" applyBorder="1" applyAlignment="1">
      <alignment/>
    </xf>
    <xf numFmtId="2" fontId="19" fillId="34" borderId="52" xfId="0" applyNumberFormat="1" applyFont="1" applyFill="1" applyBorder="1" applyAlignment="1">
      <alignment/>
    </xf>
    <xf numFmtId="0" fontId="19" fillId="34" borderId="52" xfId="0" applyFont="1" applyFill="1" applyBorder="1" applyAlignment="1">
      <alignment/>
    </xf>
    <xf numFmtId="0" fontId="74" fillId="0" borderId="0" xfId="0" applyFont="1" applyAlignment="1">
      <alignment/>
    </xf>
    <xf numFmtId="2" fontId="19" fillId="0" borderId="26" xfId="0" applyNumberFormat="1" applyFont="1" applyBorder="1" applyAlignment="1">
      <alignment/>
    </xf>
    <xf numFmtId="2" fontId="19" fillId="0" borderId="23" xfId="0" applyNumberFormat="1" applyFont="1" applyBorder="1" applyAlignment="1">
      <alignment/>
    </xf>
    <xf numFmtId="1" fontId="19" fillId="0" borderId="27" xfId="0" applyNumberFormat="1" applyFont="1" applyBorder="1" applyAlignment="1">
      <alignment/>
    </xf>
    <xf numFmtId="0" fontId="19" fillId="0" borderId="54" xfId="0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53" xfId="0" applyFont="1" applyBorder="1" applyAlignment="1">
      <alignment/>
    </xf>
    <xf numFmtId="0" fontId="19" fillId="0" borderId="26" xfId="0" applyFont="1" applyBorder="1" applyAlignment="1">
      <alignment/>
    </xf>
    <xf numFmtId="0" fontId="19" fillId="0" borderId="27" xfId="0" applyFont="1" applyBorder="1" applyAlignment="1">
      <alignment/>
    </xf>
    <xf numFmtId="2" fontId="19" fillId="0" borderId="54" xfId="0" applyNumberFormat="1" applyFont="1" applyBorder="1" applyAlignment="1">
      <alignment/>
    </xf>
    <xf numFmtId="2" fontId="19" fillId="0" borderId="56" xfId="0" applyNumberFormat="1" applyFont="1" applyBorder="1" applyAlignment="1">
      <alignment/>
    </xf>
    <xf numFmtId="0" fontId="19" fillId="0" borderId="56" xfId="0" applyFont="1" applyBorder="1" applyAlignment="1">
      <alignment/>
    </xf>
    <xf numFmtId="0" fontId="19" fillId="0" borderId="24" xfId="0" applyFont="1" applyBorder="1" applyAlignment="1">
      <alignment horizontal="center"/>
    </xf>
    <xf numFmtId="0" fontId="72" fillId="0" borderId="21" xfId="0" applyFont="1" applyBorder="1" applyAlignment="1">
      <alignment/>
    </xf>
    <xf numFmtId="1" fontId="19" fillId="0" borderId="21" xfId="0" applyNumberFormat="1" applyFont="1" applyBorder="1" applyAlignment="1">
      <alignment/>
    </xf>
    <xf numFmtId="0" fontId="70" fillId="0" borderId="20" xfId="0" applyFont="1" applyBorder="1" applyAlignment="1">
      <alignment/>
    </xf>
    <xf numFmtId="164" fontId="70" fillId="0" borderId="21" xfId="0" applyNumberFormat="1" applyFont="1" applyBorder="1" applyAlignment="1">
      <alignment/>
    </xf>
    <xf numFmtId="1" fontId="70" fillId="0" borderId="22" xfId="0" applyNumberFormat="1" applyFont="1" applyBorder="1" applyAlignment="1">
      <alignment/>
    </xf>
    <xf numFmtId="164" fontId="70" fillId="0" borderId="48" xfId="0" applyNumberFormat="1" applyFont="1" applyBorder="1" applyAlignment="1">
      <alignment/>
    </xf>
    <xf numFmtId="0" fontId="70" fillId="0" borderId="36" xfId="0" applyFont="1" applyBorder="1" applyAlignment="1">
      <alignment/>
    </xf>
    <xf numFmtId="164" fontId="70" fillId="0" borderId="20" xfId="0" applyNumberFormat="1" applyFont="1" applyBorder="1" applyAlignment="1">
      <alignment/>
    </xf>
    <xf numFmtId="0" fontId="70" fillId="0" borderId="22" xfId="0" applyFont="1" applyBorder="1" applyAlignment="1">
      <alignment/>
    </xf>
    <xf numFmtId="0" fontId="70" fillId="0" borderId="48" xfId="0" applyFont="1" applyBorder="1" applyAlignment="1">
      <alignment/>
    </xf>
    <xf numFmtId="0" fontId="70" fillId="0" borderId="21" xfId="0" applyFont="1" applyBorder="1" applyAlignment="1">
      <alignment/>
    </xf>
    <xf numFmtId="2" fontId="70" fillId="0" borderId="21" xfId="0" applyNumberFormat="1" applyFont="1" applyBorder="1" applyAlignment="1">
      <alignment/>
    </xf>
    <xf numFmtId="2" fontId="70" fillId="0" borderId="52" xfId="0" applyNumberFormat="1" applyFont="1" applyBorder="1" applyAlignment="1">
      <alignment/>
    </xf>
    <xf numFmtId="0" fontId="70" fillId="0" borderId="52" xfId="0" applyFont="1" applyBorder="1" applyAlignment="1">
      <alignment/>
    </xf>
    <xf numFmtId="2" fontId="19" fillId="0" borderId="26" xfId="0" applyNumberFormat="1" applyFont="1" applyBorder="1" applyAlignment="1">
      <alignment/>
    </xf>
    <xf numFmtId="2" fontId="19" fillId="0" borderId="23" xfId="0" applyNumberFormat="1" applyFont="1" applyBorder="1" applyAlignment="1">
      <alignment/>
    </xf>
    <xf numFmtId="1" fontId="19" fillId="0" borderId="27" xfId="0" applyNumberFormat="1" applyFont="1" applyBorder="1" applyAlignment="1">
      <alignment/>
    </xf>
    <xf numFmtId="164" fontId="19" fillId="0" borderId="54" xfId="0" applyNumberFormat="1" applyFont="1" applyBorder="1" applyAlignment="1">
      <alignment/>
    </xf>
    <xf numFmtId="164" fontId="19" fillId="0" borderId="23" xfId="0" applyNumberFormat="1" applyFont="1" applyBorder="1" applyAlignment="1">
      <alignment/>
    </xf>
    <xf numFmtId="0" fontId="19" fillId="0" borderId="53" xfId="0" applyFont="1" applyBorder="1" applyAlignment="1">
      <alignment/>
    </xf>
    <xf numFmtId="164" fontId="19" fillId="0" borderId="26" xfId="0" applyNumberFormat="1" applyFont="1" applyBorder="1" applyAlignment="1">
      <alignment/>
    </xf>
    <xf numFmtId="0" fontId="19" fillId="0" borderId="27" xfId="0" applyFont="1" applyBorder="1" applyAlignment="1">
      <alignment/>
    </xf>
    <xf numFmtId="2" fontId="19" fillId="0" borderId="54" xfId="0" applyNumberFormat="1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54" xfId="0" applyFont="1" applyBorder="1" applyAlignment="1">
      <alignment/>
    </xf>
    <xf numFmtId="2" fontId="19" fillId="0" borderId="56" xfId="0" applyNumberFormat="1" applyFont="1" applyBorder="1" applyAlignment="1">
      <alignment/>
    </xf>
    <xf numFmtId="0" fontId="19" fillId="0" borderId="56" xfId="0" applyFont="1" applyBorder="1" applyAlignment="1">
      <alignment/>
    </xf>
    <xf numFmtId="0" fontId="19" fillId="0" borderId="80" xfId="0" applyFont="1" applyBorder="1" applyAlignment="1">
      <alignment horizontal="center"/>
    </xf>
    <xf numFmtId="0" fontId="72" fillId="0" borderId="0" xfId="0" applyFont="1" applyBorder="1" applyAlignment="1">
      <alignment wrapText="1"/>
    </xf>
    <xf numFmtId="0" fontId="70" fillId="0" borderId="15" xfId="0" applyFont="1" applyBorder="1" applyAlignment="1">
      <alignment/>
    </xf>
    <xf numFmtId="1" fontId="70" fillId="0" borderId="15" xfId="0" applyNumberFormat="1" applyFont="1" applyBorder="1" applyAlignment="1">
      <alignment/>
    </xf>
    <xf numFmtId="164" fontId="70" fillId="0" borderId="15" xfId="0" applyNumberFormat="1" applyFont="1" applyBorder="1" applyAlignment="1">
      <alignment/>
    </xf>
    <xf numFmtId="2" fontId="70" fillId="0" borderId="15" xfId="0" applyNumberFormat="1" applyFont="1" applyBorder="1" applyAlignment="1">
      <alignment/>
    </xf>
    <xf numFmtId="0" fontId="70" fillId="0" borderId="37" xfId="0" applyFont="1" applyBorder="1" applyAlignment="1">
      <alignment/>
    </xf>
    <xf numFmtId="0" fontId="70" fillId="0" borderId="32" xfId="0" applyFont="1" applyBorder="1" applyAlignment="1">
      <alignment/>
    </xf>
    <xf numFmtId="2" fontId="70" fillId="0" borderId="32" xfId="0" applyNumberFormat="1" applyFont="1" applyBorder="1" applyAlignment="1">
      <alignment/>
    </xf>
    <xf numFmtId="0" fontId="70" fillId="0" borderId="81" xfId="0" applyFont="1" applyBorder="1" applyAlignment="1">
      <alignment/>
    </xf>
    <xf numFmtId="0" fontId="19" fillId="0" borderId="67" xfId="0" applyFont="1" applyBorder="1" applyAlignment="1">
      <alignment/>
    </xf>
    <xf numFmtId="0" fontId="70" fillId="0" borderId="71" xfId="0" applyFont="1" applyBorder="1" applyAlignment="1">
      <alignment/>
    </xf>
    <xf numFmtId="1" fontId="70" fillId="0" borderId="71" xfId="0" applyNumberFormat="1" applyFont="1" applyBorder="1" applyAlignment="1">
      <alignment/>
    </xf>
    <xf numFmtId="164" fontId="70" fillId="0" borderId="71" xfId="0" applyNumberFormat="1" applyFont="1" applyBorder="1" applyAlignment="1">
      <alignment/>
    </xf>
    <xf numFmtId="0" fontId="70" fillId="0" borderId="38" xfId="0" applyFont="1" applyBorder="1" applyAlignment="1">
      <alignment/>
    </xf>
    <xf numFmtId="2" fontId="70" fillId="0" borderId="21" xfId="0" applyNumberFormat="1" applyFont="1" applyBorder="1" applyAlignment="1">
      <alignment/>
    </xf>
    <xf numFmtId="0" fontId="70" fillId="0" borderId="68" xfId="0" applyFont="1" applyBorder="1" applyAlignment="1">
      <alignment/>
    </xf>
    <xf numFmtId="2" fontId="70" fillId="0" borderId="71" xfId="0" applyNumberFormat="1" applyFont="1" applyBorder="1" applyAlignment="1">
      <alignment/>
    </xf>
    <xf numFmtId="0" fontId="70" fillId="0" borderId="21" xfId="0" applyFont="1" applyBorder="1" applyAlignment="1">
      <alignment horizontal="right"/>
    </xf>
    <xf numFmtId="0" fontId="20" fillId="0" borderId="11" xfId="0" applyFont="1" applyBorder="1" applyAlignment="1">
      <alignment wrapText="1"/>
    </xf>
    <xf numFmtId="0" fontId="63" fillId="0" borderId="69" xfId="0" applyFont="1" applyBorder="1" applyAlignment="1">
      <alignment textRotation="90" wrapText="1"/>
    </xf>
    <xf numFmtId="0" fontId="63" fillId="0" borderId="68" xfId="0" applyFont="1" applyBorder="1" applyAlignment="1">
      <alignment textRotation="90" wrapText="1"/>
    </xf>
    <xf numFmtId="0" fontId="63" fillId="0" borderId="76" xfId="0" applyFont="1" applyBorder="1" applyAlignment="1">
      <alignment textRotation="90" wrapText="1"/>
    </xf>
    <xf numFmtId="0" fontId="19" fillId="0" borderId="76" xfId="0" applyFont="1" applyBorder="1" applyAlignment="1">
      <alignment textRotation="90"/>
    </xf>
    <xf numFmtId="0" fontId="63" fillId="0" borderId="70" xfId="0" applyFont="1" applyBorder="1" applyAlignment="1">
      <alignment textRotation="90" wrapText="1"/>
    </xf>
    <xf numFmtId="0" fontId="63" fillId="0" borderId="65" xfId="0" applyFont="1" applyFill="1" applyBorder="1" applyAlignment="1">
      <alignment textRotation="90" wrapText="1"/>
    </xf>
    <xf numFmtId="0" fontId="20" fillId="0" borderId="37" xfId="0" applyFont="1" applyBorder="1" applyAlignment="1">
      <alignment/>
    </xf>
    <xf numFmtId="0" fontId="19" fillId="0" borderId="16" xfId="0" applyFont="1" applyFill="1" applyBorder="1" applyAlignment="1">
      <alignment/>
    </xf>
    <xf numFmtId="0" fontId="19" fillId="0" borderId="50" xfId="0" applyFont="1" applyBorder="1" applyAlignment="1">
      <alignment/>
    </xf>
    <xf numFmtId="0" fontId="20" fillId="0" borderId="45" xfId="0" applyFont="1" applyBorder="1" applyAlignment="1">
      <alignment/>
    </xf>
    <xf numFmtId="0" fontId="75" fillId="0" borderId="19" xfId="0" applyFont="1" applyBorder="1" applyAlignment="1">
      <alignment/>
    </xf>
    <xf numFmtId="0" fontId="19" fillId="0" borderId="19" xfId="0" applyFont="1" applyBorder="1" applyAlignment="1">
      <alignment/>
    </xf>
    <xf numFmtId="0" fontId="19" fillId="0" borderId="31" xfId="0" applyFont="1" applyBorder="1" applyAlignment="1">
      <alignment/>
    </xf>
    <xf numFmtId="0" fontId="19" fillId="0" borderId="42" xfId="0" applyFont="1" applyBorder="1" applyAlignment="1">
      <alignment/>
    </xf>
    <xf numFmtId="0" fontId="19" fillId="0" borderId="32" xfId="0" applyFont="1" applyBorder="1" applyAlignment="1">
      <alignment/>
    </xf>
    <xf numFmtId="0" fontId="19" fillId="0" borderId="35" xfId="0" applyFont="1" applyBorder="1" applyAlignment="1">
      <alignment/>
    </xf>
    <xf numFmtId="0" fontId="20" fillId="0" borderId="50" xfId="0" applyFont="1" applyBorder="1" applyAlignment="1">
      <alignment/>
    </xf>
    <xf numFmtId="0" fontId="19" fillId="0" borderId="24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0" xfId="0" applyFont="1" applyFill="1" applyBorder="1" applyAlignment="1">
      <alignment/>
    </xf>
    <xf numFmtId="0" fontId="20" fillId="0" borderId="60" xfId="0" applyFont="1" applyBorder="1" applyAlignment="1">
      <alignment/>
    </xf>
    <xf numFmtId="0" fontId="20" fillId="0" borderId="57" xfId="0" applyFont="1" applyBorder="1" applyAlignment="1">
      <alignment/>
    </xf>
    <xf numFmtId="0" fontId="19" fillId="0" borderId="25" xfId="0" applyFont="1" applyBorder="1" applyAlignment="1">
      <alignment/>
    </xf>
    <xf numFmtId="0" fontId="19" fillId="0" borderId="57" xfId="0" applyFont="1" applyBorder="1" applyAlignment="1">
      <alignment/>
    </xf>
    <xf numFmtId="0" fontId="20" fillId="0" borderId="60" xfId="0" applyFont="1" applyBorder="1" applyAlignment="1">
      <alignment wrapText="1"/>
    </xf>
    <xf numFmtId="0" fontId="20" fillId="0" borderId="28" xfId="0" applyFont="1" applyBorder="1" applyAlignment="1">
      <alignment/>
    </xf>
    <xf numFmtId="0" fontId="20" fillId="0" borderId="11" xfId="0" applyFont="1" applyBorder="1" applyAlignment="1">
      <alignment/>
    </xf>
    <xf numFmtId="0" fontId="76" fillId="33" borderId="24" xfId="0" applyFont="1" applyFill="1" applyBorder="1" applyAlignment="1">
      <alignment/>
    </xf>
    <xf numFmtId="0" fontId="19" fillId="33" borderId="24" xfId="0" applyFont="1" applyFill="1" applyBorder="1" applyAlignment="1">
      <alignment/>
    </xf>
    <xf numFmtId="0" fontId="19" fillId="33" borderId="20" xfId="0" applyFont="1" applyFill="1" applyBorder="1" applyAlignment="1">
      <alignment/>
    </xf>
    <xf numFmtId="0" fontId="19" fillId="33" borderId="48" xfId="0" applyFont="1" applyFill="1" applyBorder="1" applyAlignment="1">
      <alignment/>
    </xf>
    <xf numFmtId="0" fontId="19" fillId="33" borderId="36" xfId="0" applyFont="1" applyFill="1" applyBorder="1" applyAlignment="1">
      <alignment/>
    </xf>
    <xf numFmtId="0" fontId="19" fillId="33" borderId="50" xfId="0" applyFont="1" applyFill="1" applyBorder="1" applyAlignment="1">
      <alignment/>
    </xf>
    <xf numFmtId="0" fontId="20" fillId="0" borderId="24" xfId="0" applyFont="1" applyBorder="1" applyAlignment="1">
      <alignment/>
    </xf>
    <xf numFmtId="0" fontId="20" fillId="0" borderId="25" xfId="0" applyFont="1" applyBorder="1" applyAlignment="1">
      <alignment/>
    </xf>
    <xf numFmtId="0" fontId="19" fillId="0" borderId="23" xfId="0" applyFont="1" applyFill="1" applyBorder="1" applyAlignment="1">
      <alignment/>
    </xf>
    <xf numFmtId="0" fontId="20" fillId="0" borderId="79" xfId="0" applyFont="1" applyBorder="1" applyAlignment="1">
      <alignment/>
    </xf>
    <xf numFmtId="0" fontId="20" fillId="0" borderId="83" xfId="0" applyFont="1" applyBorder="1" applyAlignment="1">
      <alignment/>
    </xf>
    <xf numFmtId="0" fontId="20" fillId="0" borderId="41" xfId="0" applyFont="1" applyBorder="1" applyAlignment="1">
      <alignment/>
    </xf>
    <xf numFmtId="0" fontId="20" fillId="0" borderId="82" xfId="0" applyFont="1" applyBorder="1" applyAlignment="1">
      <alignment/>
    </xf>
    <xf numFmtId="0" fontId="20" fillId="0" borderId="39" xfId="0" applyFont="1" applyBorder="1" applyAlignment="1">
      <alignment/>
    </xf>
    <xf numFmtId="0" fontId="20" fillId="0" borderId="34" xfId="0" applyFont="1" applyBorder="1" applyAlignment="1">
      <alignment/>
    </xf>
    <xf numFmtId="0" fontId="77" fillId="0" borderId="0" xfId="0" applyFont="1" applyAlignment="1">
      <alignment/>
    </xf>
    <xf numFmtId="0" fontId="77" fillId="0" borderId="0" xfId="0" applyFont="1" applyAlignment="1">
      <alignment/>
    </xf>
    <xf numFmtId="0" fontId="69" fillId="0" borderId="28" xfId="0" applyFont="1" applyBorder="1" applyAlignment="1">
      <alignment horizontal="center" wrapText="1"/>
    </xf>
    <xf numFmtId="0" fontId="69" fillId="0" borderId="29" xfId="0" applyFont="1" applyBorder="1" applyAlignment="1">
      <alignment/>
    </xf>
    <xf numFmtId="0" fontId="69" fillId="0" borderId="58" xfId="0" applyFont="1" applyBorder="1" applyAlignment="1">
      <alignment/>
    </xf>
    <xf numFmtId="0" fontId="69" fillId="0" borderId="21" xfId="0" applyFont="1" applyBorder="1" applyAlignment="1">
      <alignment/>
    </xf>
    <xf numFmtId="0" fontId="68" fillId="0" borderId="20" xfId="0" applyFont="1" applyBorder="1" applyAlignment="1">
      <alignment/>
    </xf>
    <xf numFmtId="0" fontId="69" fillId="0" borderId="32" xfId="0" applyFont="1" applyBorder="1" applyAlignment="1">
      <alignment/>
    </xf>
    <xf numFmtId="0" fontId="69" fillId="0" borderId="35" xfId="0" applyFont="1" applyBorder="1" applyAlignment="1">
      <alignment/>
    </xf>
    <xf numFmtId="0" fontId="69" fillId="0" borderId="36" xfId="0" applyFont="1" applyBorder="1" applyAlignment="1">
      <alignment/>
    </xf>
    <xf numFmtId="0" fontId="68" fillId="0" borderId="20" xfId="0" applyFont="1" applyBorder="1" applyAlignment="1">
      <alignment wrapText="1"/>
    </xf>
    <xf numFmtId="0" fontId="68" fillId="0" borderId="26" xfId="0" applyFont="1" applyBorder="1" applyAlignment="1">
      <alignment/>
    </xf>
    <xf numFmtId="0" fontId="69" fillId="0" borderId="23" xfId="0" applyFont="1" applyBorder="1" applyAlignment="1">
      <alignment/>
    </xf>
    <xf numFmtId="0" fontId="69" fillId="0" borderId="53" xfId="0" applyFont="1" applyBorder="1" applyAlignment="1">
      <alignment/>
    </xf>
    <xf numFmtId="0" fontId="16" fillId="0" borderId="28" xfId="0" applyFont="1" applyBorder="1" applyAlignment="1">
      <alignment wrapText="1"/>
    </xf>
    <xf numFmtId="0" fontId="68" fillId="0" borderId="29" xfId="0" applyFont="1" applyBorder="1" applyAlignment="1">
      <alignment/>
    </xf>
    <xf numFmtId="0" fontId="68" fillId="0" borderId="58" xfId="0" applyFont="1" applyBorder="1" applyAlignment="1">
      <alignment/>
    </xf>
    <xf numFmtId="0" fontId="68" fillId="0" borderId="21" xfId="0" applyFont="1" applyBorder="1" applyAlignment="1">
      <alignment/>
    </xf>
    <xf numFmtId="0" fontId="69" fillId="0" borderId="31" xfId="0" applyFont="1" applyBorder="1" applyAlignment="1">
      <alignment/>
    </xf>
    <xf numFmtId="0" fontId="69" fillId="0" borderId="32" xfId="0" applyFont="1" applyFill="1" applyBorder="1" applyAlignment="1">
      <alignment/>
    </xf>
    <xf numFmtId="0" fontId="69" fillId="0" borderId="21" xfId="0" applyFont="1" applyFill="1" applyBorder="1" applyAlignment="1">
      <alignment/>
    </xf>
    <xf numFmtId="0" fontId="78" fillId="0" borderId="21" xfId="0" applyFont="1" applyBorder="1" applyAlignment="1">
      <alignment/>
    </xf>
    <xf numFmtId="0" fontId="16" fillId="0" borderId="79" xfId="0" applyFont="1" applyBorder="1" applyAlignment="1">
      <alignment wrapText="1"/>
    </xf>
    <xf numFmtId="0" fontId="68" fillId="0" borderId="76" xfId="0" applyFont="1" applyBorder="1" applyAlignment="1">
      <alignment/>
    </xf>
    <xf numFmtId="0" fontId="68" fillId="0" borderId="75" xfId="0" applyFont="1" applyBorder="1" applyAlignment="1">
      <alignment/>
    </xf>
    <xf numFmtId="0" fontId="69" fillId="0" borderId="83" xfId="0" applyFont="1" applyFill="1" applyBorder="1" applyAlignment="1">
      <alignment/>
    </xf>
    <xf numFmtId="0" fontId="68" fillId="0" borderId="63" xfId="0" applyFont="1" applyBorder="1" applyAlignment="1">
      <alignment/>
    </xf>
    <xf numFmtId="0" fontId="68" fillId="0" borderId="64" xfId="0" applyFont="1" applyBorder="1" applyAlignment="1">
      <alignment/>
    </xf>
    <xf numFmtId="0" fontId="79" fillId="0" borderId="0" xfId="0" applyFont="1" applyAlignment="1">
      <alignment/>
    </xf>
    <xf numFmtId="0" fontId="69" fillId="0" borderId="21" xfId="0" applyFont="1" applyBorder="1" applyAlignment="1">
      <alignment horizontal="center" vertical="top" wrapText="1"/>
    </xf>
    <xf numFmtId="0" fontId="69" fillId="0" borderId="21" xfId="0" applyFont="1" applyBorder="1" applyAlignment="1">
      <alignment horizontal="center" vertical="top"/>
    </xf>
    <xf numFmtId="0" fontId="69" fillId="0" borderId="36" xfId="0" applyFont="1" applyBorder="1" applyAlignment="1">
      <alignment horizontal="center" vertical="top"/>
    </xf>
    <xf numFmtId="0" fontId="68" fillId="0" borderId="21" xfId="0" applyFont="1" applyBorder="1" applyAlignment="1">
      <alignment horizontal="center" vertical="top"/>
    </xf>
    <xf numFmtId="0" fontId="69" fillId="0" borderId="21" xfId="0" applyFont="1" applyBorder="1" applyAlignment="1">
      <alignment vertical="top"/>
    </xf>
    <xf numFmtId="0" fontId="69" fillId="0" borderId="36" xfId="0" applyFont="1" applyBorder="1" applyAlignment="1">
      <alignment vertical="top"/>
    </xf>
    <xf numFmtId="0" fontId="47" fillId="0" borderId="21" xfId="0" applyFont="1" applyBorder="1" applyAlignment="1">
      <alignment vertical="top"/>
    </xf>
    <xf numFmtId="0" fontId="68" fillId="0" borderId="10" xfId="0" applyFont="1" applyBorder="1" applyAlignment="1">
      <alignment/>
    </xf>
    <xf numFmtId="0" fontId="80" fillId="0" borderId="24" xfId="0" applyFont="1" applyBorder="1" applyAlignment="1">
      <alignment/>
    </xf>
    <xf numFmtId="0" fontId="68" fillId="0" borderId="24" xfId="0" applyFont="1" applyBorder="1" applyAlignment="1">
      <alignment/>
    </xf>
    <xf numFmtId="0" fontId="81" fillId="0" borderId="21" xfId="0" applyFont="1" applyBorder="1" applyAlignment="1">
      <alignment/>
    </xf>
    <xf numFmtId="0" fontId="68" fillId="0" borderId="24" xfId="0" applyFont="1" applyBorder="1" applyAlignment="1">
      <alignment wrapText="1"/>
    </xf>
    <xf numFmtId="0" fontId="68" fillId="0" borderId="25" xfId="0" applyFont="1" applyBorder="1" applyAlignment="1">
      <alignment/>
    </xf>
    <xf numFmtId="0" fontId="80" fillId="0" borderId="25" xfId="0" applyFont="1" applyBorder="1" applyAlignment="1">
      <alignment/>
    </xf>
    <xf numFmtId="0" fontId="68" fillId="0" borderId="11" xfId="0" applyFont="1" applyBorder="1" applyAlignment="1">
      <alignment/>
    </xf>
    <xf numFmtId="0" fontId="69" fillId="0" borderId="19" xfId="0" applyFont="1" applyBorder="1" applyAlignment="1">
      <alignment/>
    </xf>
    <xf numFmtId="0" fontId="80" fillId="0" borderId="19" xfId="0" applyFont="1" applyBorder="1" applyAlignment="1">
      <alignment/>
    </xf>
    <xf numFmtId="0" fontId="69" fillId="0" borderId="51" xfId="0" applyFont="1" applyBorder="1" applyAlignment="1">
      <alignment/>
    </xf>
    <xf numFmtId="0" fontId="2" fillId="0" borderId="21" xfId="0" applyFont="1" applyBorder="1" applyAlignment="1">
      <alignment/>
    </xf>
    <xf numFmtId="0" fontId="69" fillId="0" borderId="34" xfId="0" applyFont="1" applyFill="1" applyBorder="1" applyAlignment="1">
      <alignment/>
    </xf>
    <xf numFmtId="0" fontId="68" fillId="0" borderId="46" xfId="0" applyFont="1" applyBorder="1" applyAlignment="1">
      <alignment/>
    </xf>
    <xf numFmtId="0" fontId="68" fillId="0" borderId="41" xfId="0" applyFont="1" applyBorder="1" applyAlignment="1">
      <alignment/>
    </xf>
    <xf numFmtId="0" fontId="68" fillId="0" borderId="34" xfId="0" applyFont="1" applyBorder="1" applyAlignment="1">
      <alignment/>
    </xf>
    <xf numFmtId="0" fontId="0" fillId="0" borderId="0" xfId="0" applyFill="1" applyAlignment="1">
      <alignment/>
    </xf>
    <xf numFmtId="0" fontId="0" fillId="0" borderId="60" xfId="0" applyFont="1" applyBorder="1" applyAlignment="1">
      <alignment horizontal="left" vertical="top" wrapText="1"/>
    </xf>
    <xf numFmtId="0" fontId="15" fillId="0" borderId="21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0" fillId="0" borderId="66" xfId="0" applyFont="1" applyBorder="1" applyAlignment="1">
      <alignment horizontal="center" vertical="top" wrapText="1"/>
    </xf>
    <xf numFmtId="0" fontId="6" fillId="0" borderId="77" xfId="0" applyFont="1" applyBorder="1" applyAlignment="1">
      <alignment horizontal="center"/>
    </xf>
    <xf numFmtId="0" fontId="10" fillId="0" borderId="0" xfId="0" applyFont="1" applyBorder="1" applyAlignment="1">
      <alignment wrapText="1"/>
    </xf>
    <xf numFmtId="0" fontId="50" fillId="0" borderId="71" xfId="0" applyFont="1" applyBorder="1" applyAlignment="1">
      <alignment horizontal="center"/>
    </xf>
    <xf numFmtId="0" fontId="50" fillId="0" borderId="2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2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60" xfId="0" applyFont="1" applyBorder="1" applyAlignment="1">
      <alignment horizontal="center" vertical="top" wrapText="1"/>
    </xf>
    <xf numFmtId="0" fontId="40" fillId="0" borderId="60" xfId="0" applyFont="1" applyBorder="1" applyAlignment="1">
      <alignment textRotation="90" wrapText="1"/>
    </xf>
    <xf numFmtId="0" fontId="40" fillId="0" borderId="60" xfId="0" applyFont="1" applyBorder="1" applyAlignment="1">
      <alignment horizontal="center" textRotation="90" wrapText="1"/>
    </xf>
    <xf numFmtId="0" fontId="6" fillId="0" borderId="67" xfId="0" applyFont="1" applyBorder="1" applyAlignment="1">
      <alignment/>
    </xf>
    <xf numFmtId="0" fontId="40" fillId="0" borderId="60" xfId="0" applyFont="1" applyBorder="1" applyAlignment="1">
      <alignment horizontal="center" vertical="top" wrapText="1"/>
    </xf>
    <xf numFmtId="0" fontId="0" fillId="0" borderId="21" xfId="0" applyFont="1" applyBorder="1" applyAlignment="1">
      <alignment/>
    </xf>
    <xf numFmtId="0" fontId="69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8" fillId="0" borderId="21" xfId="0" applyFont="1" applyBorder="1" applyAlignment="1">
      <alignment horizontal="center"/>
    </xf>
    <xf numFmtId="0" fontId="68" fillId="0" borderId="42" xfId="0" applyFont="1" applyBorder="1" applyAlignment="1">
      <alignment horizontal="center"/>
    </xf>
    <xf numFmtId="0" fontId="69" fillId="0" borderId="35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36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36" xfId="0" applyFont="1" applyBorder="1" applyAlignment="1">
      <alignment horizontal="center" vertical="top"/>
    </xf>
    <xf numFmtId="0" fontId="0" fillId="0" borderId="36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9" fillId="0" borderId="72" xfId="0" applyFont="1" applyBorder="1" applyAlignment="1">
      <alignment horizontal="center"/>
    </xf>
    <xf numFmtId="0" fontId="19" fillId="0" borderId="78" xfId="0" applyFont="1" applyBorder="1" applyAlignment="1">
      <alignment horizontal="center"/>
    </xf>
    <xf numFmtId="0" fontId="69" fillId="0" borderId="79" xfId="0" applyFont="1" applyBorder="1" applyAlignment="1">
      <alignment horizontal="center" wrapText="1"/>
    </xf>
    <xf numFmtId="0" fontId="69" fillId="0" borderId="16" xfId="0" applyFont="1" applyBorder="1" applyAlignment="1">
      <alignment horizontal="center"/>
    </xf>
    <xf numFmtId="0" fontId="69" fillId="0" borderId="11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тчет таблицаl ДУБОВ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336666"/>
      <rgbColor rgb="00C0C0C0"/>
      <rgbColor rgb="00808080"/>
      <rgbColor rgb="009999FF"/>
      <rgbColor rgb="0080206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32"/>
  <sheetViews>
    <sheetView zoomScale="110" zoomScaleNormal="110" zoomScalePageLayoutView="0" workbookViewId="0" topLeftCell="D1">
      <selection activeCell="AB16" sqref="AB16"/>
    </sheetView>
  </sheetViews>
  <sheetFormatPr defaultColWidth="9.00390625" defaultRowHeight="12.75"/>
  <cols>
    <col min="1" max="1" width="14.875" style="0" customWidth="1"/>
    <col min="2" max="2" width="3.875" style="0" customWidth="1"/>
    <col min="3" max="3" width="5.50390625" style="0" customWidth="1"/>
    <col min="4" max="4" width="4.875" style="0" customWidth="1"/>
    <col min="5" max="5" width="6.50390625" style="0" customWidth="1"/>
    <col min="6" max="6" width="5.50390625" style="0" customWidth="1"/>
    <col min="7" max="8" width="4.125" style="0" customWidth="1"/>
    <col min="9" max="10" width="4.625" style="0" customWidth="1"/>
    <col min="11" max="11" width="4.375" style="0" customWidth="1"/>
    <col min="12" max="12" width="4.875" style="0" customWidth="1"/>
    <col min="13" max="14" width="5.125" style="0" customWidth="1"/>
    <col min="15" max="15" width="4.00390625" style="0" customWidth="1"/>
    <col min="16" max="17" width="4.125" style="0" customWidth="1"/>
    <col min="18" max="18" width="4.625" style="0" customWidth="1"/>
    <col min="19" max="20" width="3.625" style="0" customWidth="1"/>
    <col min="21" max="21" width="5.625" style="0" customWidth="1"/>
    <col min="22" max="22" width="6.00390625" style="0" customWidth="1"/>
    <col min="23" max="23" width="4.50390625" style="0" customWidth="1"/>
    <col min="24" max="24" width="3.375" style="0" customWidth="1"/>
    <col min="25" max="25" width="3.50390625" style="0" customWidth="1"/>
    <col min="26" max="26" width="4.125" style="0" customWidth="1"/>
    <col min="27" max="27" width="4.00390625" style="0" customWidth="1"/>
    <col min="28" max="28" width="4.625" style="0" customWidth="1"/>
    <col min="29" max="29" width="5.00390625" style="0" customWidth="1"/>
    <col min="30" max="30" width="4.875" style="0" customWidth="1"/>
    <col min="31" max="33" width="3.50390625" style="0" customWidth="1"/>
    <col min="34" max="36" width="5.00390625" style="0" customWidth="1"/>
    <col min="37" max="37" width="5.625" style="0" customWidth="1"/>
    <col min="38" max="38" width="4.50390625" style="0" customWidth="1"/>
    <col min="39" max="39" width="3.625" style="0" customWidth="1"/>
    <col min="40" max="40" width="4.125" style="0" customWidth="1"/>
    <col min="41" max="41" width="3.875" style="0" customWidth="1"/>
  </cols>
  <sheetData>
    <row r="1" ht="13.5">
      <c r="I1" s="1" t="s">
        <v>0</v>
      </c>
    </row>
    <row r="3" spans="1:41" ht="25.5" customHeight="1">
      <c r="A3" s="2" t="s">
        <v>1</v>
      </c>
      <c r="B3" s="3" t="s">
        <v>2</v>
      </c>
      <c r="C3" s="4"/>
      <c r="D3" s="4"/>
      <c r="E3" s="4"/>
      <c r="F3" s="4"/>
      <c r="G3" s="4"/>
      <c r="H3" s="4"/>
      <c r="I3" s="5"/>
      <c r="J3" s="3" t="s">
        <v>3</v>
      </c>
      <c r="K3" s="4"/>
      <c r="L3" s="4"/>
      <c r="M3" s="4"/>
      <c r="N3" s="4"/>
      <c r="O3" s="4"/>
      <c r="P3" s="4"/>
      <c r="Q3" s="5"/>
      <c r="R3" s="3" t="s">
        <v>4</v>
      </c>
      <c r="S3" s="4"/>
      <c r="T3" s="4"/>
      <c r="U3" s="4"/>
      <c r="V3" s="4"/>
      <c r="W3" s="4"/>
      <c r="X3" s="4"/>
      <c r="Y3" s="6"/>
      <c r="Z3" s="1690" t="s">
        <v>5</v>
      </c>
      <c r="AA3" s="1690"/>
      <c r="AB3" s="1690"/>
      <c r="AC3" s="1690"/>
      <c r="AD3" s="1690"/>
      <c r="AE3" s="1690"/>
      <c r="AF3" s="1690"/>
      <c r="AG3" s="1690"/>
      <c r="AH3" s="3" t="s">
        <v>6</v>
      </c>
      <c r="AI3" s="4"/>
      <c r="AJ3" s="4"/>
      <c r="AK3" s="4"/>
      <c r="AL3" s="4"/>
      <c r="AM3" s="7"/>
      <c r="AN3" s="7"/>
      <c r="AO3" s="8"/>
    </row>
    <row r="4" spans="1:41" ht="50.25" customHeight="1">
      <c r="A4" s="9" t="s">
        <v>7</v>
      </c>
      <c r="B4" s="10" t="s">
        <v>8</v>
      </c>
      <c r="C4" s="11" t="s">
        <v>9</v>
      </c>
      <c r="D4" s="11" t="s">
        <v>10</v>
      </c>
      <c r="E4" s="11" t="s">
        <v>11</v>
      </c>
      <c r="F4" s="11" t="s">
        <v>12</v>
      </c>
      <c r="G4" s="11" t="s">
        <v>13</v>
      </c>
      <c r="H4" s="11" t="s">
        <v>14</v>
      </c>
      <c r="I4" s="12" t="s">
        <v>15</v>
      </c>
      <c r="J4" s="10" t="s">
        <v>8</v>
      </c>
      <c r="K4" s="11" t="s">
        <v>9</v>
      </c>
      <c r="L4" s="11" t="s">
        <v>10</v>
      </c>
      <c r="M4" s="11" t="s">
        <v>11</v>
      </c>
      <c r="N4" s="11" t="s">
        <v>12</v>
      </c>
      <c r="O4" s="11" t="s">
        <v>13</v>
      </c>
      <c r="P4" s="11" t="s">
        <v>14</v>
      </c>
      <c r="Q4" s="12" t="s">
        <v>15</v>
      </c>
      <c r="R4" s="10" t="s">
        <v>8</v>
      </c>
      <c r="S4" s="11" t="s">
        <v>9</v>
      </c>
      <c r="T4" s="11" t="s">
        <v>10</v>
      </c>
      <c r="U4" s="11" t="s">
        <v>11</v>
      </c>
      <c r="V4" s="11" t="s">
        <v>12</v>
      </c>
      <c r="W4" s="11" t="s">
        <v>13</v>
      </c>
      <c r="X4" s="11" t="s">
        <v>14</v>
      </c>
      <c r="Y4" s="13" t="s">
        <v>15</v>
      </c>
      <c r="Z4" s="10" t="s">
        <v>8</v>
      </c>
      <c r="AA4" s="11" t="s">
        <v>9</v>
      </c>
      <c r="AB4" s="11" t="s">
        <v>10</v>
      </c>
      <c r="AC4" s="11" t="s">
        <v>11</v>
      </c>
      <c r="AD4" s="11" t="s">
        <v>12</v>
      </c>
      <c r="AE4" s="11" t="s">
        <v>13</v>
      </c>
      <c r="AF4" s="11" t="s">
        <v>14</v>
      </c>
      <c r="AG4" s="13" t="s">
        <v>15</v>
      </c>
      <c r="AH4" s="14" t="s">
        <v>8</v>
      </c>
      <c r="AI4" s="15" t="s">
        <v>9</v>
      </c>
      <c r="AJ4" s="15" t="s">
        <v>10</v>
      </c>
      <c r="AK4" s="11" t="s">
        <v>11</v>
      </c>
      <c r="AL4" s="11" t="s">
        <v>12</v>
      </c>
      <c r="AM4" s="15" t="s">
        <v>13</v>
      </c>
      <c r="AN4" s="15" t="s">
        <v>14</v>
      </c>
      <c r="AO4" s="16" t="s">
        <v>15</v>
      </c>
    </row>
    <row r="5" spans="1:41" ht="12.75">
      <c r="A5" s="17" t="s">
        <v>16</v>
      </c>
      <c r="B5" s="18"/>
      <c r="C5" s="19"/>
      <c r="D5" s="19"/>
      <c r="E5" s="19"/>
      <c r="F5" s="20" t="e">
        <f aca="true" t="shared" si="0" ref="F5:F14">E5/D5</f>
        <v>#DIV/0!</v>
      </c>
      <c r="G5" s="19"/>
      <c r="H5" s="19"/>
      <c r="I5" s="21"/>
      <c r="J5" s="22"/>
      <c r="K5" s="23"/>
      <c r="L5" s="23"/>
      <c r="M5" s="23"/>
      <c r="N5" s="20" t="e">
        <f aca="true" t="shared" si="1" ref="N5:N18">M5/L5</f>
        <v>#DIV/0!</v>
      </c>
      <c r="O5" s="19"/>
      <c r="P5" s="19"/>
      <c r="Q5" s="21"/>
      <c r="R5" s="18"/>
      <c r="S5" s="19"/>
      <c r="T5" s="19"/>
      <c r="U5" s="19"/>
      <c r="V5" s="24" t="e">
        <f>#DIV/0!</f>
        <v>#DIV/0!</v>
      </c>
      <c r="W5" s="19"/>
      <c r="X5" s="19"/>
      <c r="Y5" s="21"/>
      <c r="Z5" s="18"/>
      <c r="AA5" s="19"/>
      <c r="AB5" s="19"/>
      <c r="AC5" s="19"/>
      <c r="AD5" s="20" t="e">
        <f aca="true" t="shared" si="2" ref="AD5:AD18">AC5/AB5</f>
        <v>#DIV/0!</v>
      </c>
      <c r="AE5" s="19"/>
      <c r="AF5" s="19"/>
      <c r="AG5" s="21"/>
      <c r="AH5" s="25"/>
      <c r="AI5" s="26">
        <f aca="true" t="shared" si="3" ref="AI5:AJ9">C5+K5+S5</f>
        <v>0</v>
      </c>
      <c r="AJ5" s="26">
        <f t="shared" si="3"/>
        <v>0</v>
      </c>
      <c r="AK5" s="26"/>
      <c r="AL5" s="27" t="e">
        <f aca="true" t="shared" si="4" ref="AL5:AL14">AK5/AJ5</f>
        <v>#DIV/0!</v>
      </c>
      <c r="AM5" s="28"/>
      <c r="AN5" s="28"/>
      <c r="AO5" s="29"/>
    </row>
    <row r="6" spans="1:41" ht="12.75">
      <c r="A6" s="30" t="s">
        <v>17</v>
      </c>
      <c r="B6" s="22"/>
      <c r="C6" s="23"/>
      <c r="D6" s="23"/>
      <c r="E6" s="20"/>
      <c r="F6" s="20" t="e">
        <f t="shared" si="0"/>
        <v>#DIV/0!</v>
      </c>
      <c r="G6" s="23"/>
      <c r="H6" s="23"/>
      <c r="I6" s="31"/>
      <c r="J6" s="22"/>
      <c r="K6" s="23"/>
      <c r="L6" s="23"/>
      <c r="M6" s="23"/>
      <c r="N6" s="20" t="e">
        <f t="shared" si="1"/>
        <v>#DIV/0!</v>
      </c>
      <c r="O6" s="23"/>
      <c r="P6" s="23"/>
      <c r="Q6" s="31"/>
      <c r="R6" s="22"/>
      <c r="S6" s="23"/>
      <c r="T6" s="23"/>
      <c r="U6" s="20"/>
      <c r="V6" s="20" t="e">
        <f aca="true" t="shared" si="5" ref="V6:V14">U6/T6</f>
        <v>#DIV/0!</v>
      </c>
      <c r="W6" s="23"/>
      <c r="X6" s="23"/>
      <c r="Y6" s="31"/>
      <c r="Z6" s="22"/>
      <c r="AA6" s="23"/>
      <c r="AB6" s="23"/>
      <c r="AC6" s="23"/>
      <c r="AD6" s="20" t="e">
        <f t="shared" si="2"/>
        <v>#DIV/0!</v>
      </c>
      <c r="AE6" s="23"/>
      <c r="AF6" s="23"/>
      <c r="AG6" s="31"/>
      <c r="AH6" s="32">
        <f>B6+J6+R6</f>
        <v>0</v>
      </c>
      <c r="AI6" s="26">
        <f t="shared" si="3"/>
        <v>0</v>
      </c>
      <c r="AJ6" s="26">
        <f t="shared" si="3"/>
        <v>0</v>
      </c>
      <c r="AK6" s="26"/>
      <c r="AL6" s="20" t="e">
        <f t="shared" si="4"/>
        <v>#DIV/0!</v>
      </c>
      <c r="AM6" s="26"/>
      <c r="AN6" s="26"/>
      <c r="AO6" s="33"/>
    </row>
    <row r="7" spans="1:42" ht="12.75">
      <c r="A7" s="34" t="s">
        <v>18</v>
      </c>
      <c r="B7" s="18"/>
      <c r="C7" s="19"/>
      <c r="D7" s="19"/>
      <c r="E7" s="20"/>
      <c r="F7" s="24" t="e">
        <f t="shared" si="0"/>
        <v>#DIV/0!</v>
      </c>
      <c r="G7" s="19"/>
      <c r="H7" s="19"/>
      <c r="I7" s="21"/>
      <c r="J7" s="18"/>
      <c r="K7" s="19"/>
      <c r="L7" s="19"/>
      <c r="M7" s="19"/>
      <c r="N7" s="20" t="e">
        <f t="shared" si="1"/>
        <v>#DIV/0!</v>
      </c>
      <c r="O7" s="35"/>
      <c r="P7" s="35"/>
      <c r="Q7" s="36"/>
      <c r="R7" s="18"/>
      <c r="S7" s="19"/>
      <c r="T7" s="19"/>
      <c r="U7" s="19"/>
      <c r="V7" s="24" t="e">
        <f t="shared" si="5"/>
        <v>#DIV/0!</v>
      </c>
      <c r="W7" s="37"/>
      <c r="X7" s="37"/>
      <c r="Y7" s="38"/>
      <c r="Z7" s="39"/>
      <c r="AA7" s="37"/>
      <c r="AB7" s="37"/>
      <c r="AC7" s="37"/>
      <c r="AD7" s="20" t="e">
        <f t="shared" si="2"/>
        <v>#DIV/0!</v>
      </c>
      <c r="AE7" s="37"/>
      <c r="AF7" s="37"/>
      <c r="AG7" s="38"/>
      <c r="AH7" s="32">
        <f>B7+J7+R7</f>
        <v>0</v>
      </c>
      <c r="AI7" s="26">
        <f t="shared" si="3"/>
        <v>0</v>
      </c>
      <c r="AJ7" s="26">
        <f t="shared" si="3"/>
        <v>0</v>
      </c>
      <c r="AK7" s="28"/>
      <c r="AL7" s="24" t="e">
        <f t="shared" si="4"/>
        <v>#DIV/0!</v>
      </c>
      <c r="AM7" s="40"/>
      <c r="AN7" s="40"/>
      <c r="AO7" s="41"/>
      <c r="AP7" s="42"/>
    </row>
    <row r="8" spans="1:41" ht="12.75">
      <c r="A8" s="34" t="s">
        <v>19</v>
      </c>
      <c r="B8" s="22"/>
      <c r="C8" s="23"/>
      <c r="D8" s="19"/>
      <c r="E8" s="20"/>
      <c r="F8" s="24" t="e">
        <f t="shared" si="0"/>
        <v>#DIV/0!</v>
      </c>
      <c r="G8" s="19"/>
      <c r="H8" s="19"/>
      <c r="I8" s="21"/>
      <c r="J8" s="18"/>
      <c r="K8" s="19"/>
      <c r="L8" s="19"/>
      <c r="M8" s="20"/>
      <c r="N8" s="20" t="e">
        <f t="shared" si="1"/>
        <v>#DIV/0!</v>
      </c>
      <c r="O8" s="19"/>
      <c r="P8" s="19"/>
      <c r="Q8" s="21"/>
      <c r="R8" s="18"/>
      <c r="S8" s="19"/>
      <c r="T8" s="19"/>
      <c r="U8" s="20"/>
      <c r="V8" s="24" t="e">
        <f t="shared" si="5"/>
        <v>#DIV/0!</v>
      </c>
      <c r="W8" s="19"/>
      <c r="X8" s="19"/>
      <c r="Y8" s="21"/>
      <c r="Z8" s="18"/>
      <c r="AA8" s="19"/>
      <c r="AB8" s="19"/>
      <c r="AC8" s="19"/>
      <c r="AD8" s="20" t="e">
        <f t="shared" si="2"/>
        <v>#DIV/0!</v>
      </c>
      <c r="AE8" s="19"/>
      <c r="AF8" s="19"/>
      <c r="AG8" s="21"/>
      <c r="AH8" s="25"/>
      <c r="AI8" s="26">
        <f t="shared" si="3"/>
        <v>0</v>
      </c>
      <c r="AJ8" s="26">
        <f t="shared" si="3"/>
        <v>0</v>
      </c>
      <c r="AK8" s="28"/>
      <c r="AL8" s="24" t="e">
        <f t="shared" si="4"/>
        <v>#DIV/0!</v>
      </c>
      <c r="AM8" s="28"/>
      <c r="AN8" s="28"/>
      <c r="AO8" s="29"/>
    </row>
    <row r="9" spans="1:41" ht="12.75">
      <c r="A9" s="43" t="s">
        <v>20</v>
      </c>
      <c r="B9" s="44"/>
      <c r="C9" s="45"/>
      <c r="D9" s="45"/>
      <c r="E9" s="45"/>
      <c r="F9" s="27" t="e">
        <f t="shared" si="0"/>
        <v>#DIV/0!</v>
      </c>
      <c r="G9" s="45"/>
      <c r="H9" s="45"/>
      <c r="I9" s="46"/>
      <c r="J9" s="44"/>
      <c r="K9" s="45"/>
      <c r="L9" s="45"/>
      <c r="M9" s="45"/>
      <c r="N9" s="20" t="e">
        <f t="shared" si="1"/>
        <v>#DIV/0!</v>
      </c>
      <c r="O9" s="45"/>
      <c r="P9" s="45"/>
      <c r="Q9" s="46"/>
      <c r="R9" s="44"/>
      <c r="S9" s="45"/>
      <c r="T9" s="45"/>
      <c r="U9" s="45"/>
      <c r="V9" s="27" t="e">
        <f t="shared" si="5"/>
        <v>#DIV/0!</v>
      </c>
      <c r="W9" s="45"/>
      <c r="X9" s="45"/>
      <c r="Y9" s="46"/>
      <c r="Z9" s="44"/>
      <c r="AA9" s="45"/>
      <c r="AB9" s="45"/>
      <c r="AC9" s="45"/>
      <c r="AD9" s="20" t="e">
        <f t="shared" si="2"/>
        <v>#DIV/0!</v>
      </c>
      <c r="AE9" s="45"/>
      <c r="AF9" s="45"/>
      <c r="AG9" s="46"/>
      <c r="AH9" s="47">
        <f>B9+J9+R9</f>
        <v>0</v>
      </c>
      <c r="AI9" s="26">
        <f t="shared" si="3"/>
        <v>0</v>
      </c>
      <c r="AJ9" s="26">
        <f t="shared" si="3"/>
        <v>0</v>
      </c>
      <c r="AK9" s="48"/>
      <c r="AL9" s="27" t="e">
        <f t="shared" si="4"/>
        <v>#DIV/0!</v>
      </c>
      <c r="AM9" s="48"/>
      <c r="AN9" s="48"/>
      <c r="AO9" s="49"/>
    </row>
    <row r="10" spans="1:41" s="56" customFormat="1" ht="36.75" customHeight="1">
      <c r="A10" s="50" t="s">
        <v>21</v>
      </c>
      <c r="B10" s="51">
        <f>SUM(B5:B9)</f>
        <v>0</v>
      </c>
      <c r="C10" s="52">
        <f>SUM(C5:C9)</f>
        <v>0</v>
      </c>
      <c r="D10" s="52"/>
      <c r="E10" s="53">
        <f>SUM(E5:E9)</f>
        <v>0</v>
      </c>
      <c r="F10" s="54" t="e">
        <f t="shared" si="0"/>
        <v>#DIV/0!</v>
      </c>
      <c r="G10" s="52">
        <f>SUM(G5:G9)</f>
        <v>0</v>
      </c>
      <c r="H10" s="52">
        <f>SUM(H5:H9)</f>
        <v>0</v>
      </c>
      <c r="I10" s="55">
        <f>SUM(I5:I9)</f>
        <v>0</v>
      </c>
      <c r="J10" s="51">
        <f>SUM(J5:J9)</f>
        <v>0</v>
      </c>
      <c r="K10" s="52">
        <f>SUM(K5:K9)</f>
        <v>0</v>
      </c>
      <c r="L10" s="52"/>
      <c r="M10" s="52">
        <f>SUM(M5:M9)</f>
        <v>0</v>
      </c>
      <c r="N10" s="54" t="e">
        <f t="shared" si="1"/>
        <v>#DIV/0!</v>
      </c>
      <c r="O10" s="52">
        <f aca="true" t="shared" si="6" ref="O10:U10">SUM(O5:O9)</f>
        <v>0</v>
      </c>
      <c r="P10" s="52">
        <f t="shared" si="6"/>
        <v>0</v>
      </c>
      <c r="Q10" s="55">
        <f t="shared" si="6"/>
        <v>0</v>
      </c>
      <c r="R10" s="51">
        <f t="shared" si="6"/>
        <v>0</v>
      </c>
      <c r="S10" s="52">
        <f t="shared" si="6"/>
        <v>0</v>
      </c>
      <c r="T10" s="52">
        <f t="shared" si="6"/>
        <v>0</v>
      </c>
      <c r="U10" s="53">
        <f t="shared" si="6"/>
        <v>0</v>
      </c>
      <c r="V10" s="54" t="e">
        <f t="shared" si="5"/>
        <v>#DIV/0!</v>
      </c>
      <c r="W10" s="52">
        <f>SUM(W5:W9)</f>
        <v>0</v>
      </c>
      <c r="X10" s="52">
        <f>SUM(X5:X9)</f>
        <v>0</v>
      </c>
      <c r="Y10" s="55">
        <f>SUM(Y5:Y9)</f>
        <v>0</v>
      </c>
      <c r="Z10" s="51"/>
      <c r="AA10" s="52"/>
      <c r="AB10" s="52"/>
      <c r="AC10" s="52"/>
      <c r="AD10" s="54" t="e">
        <f t="shared" si="2"/>
        <v>#DIV/0!</v>
      </c>
      <c r="AE10" s="52"/>
      <c r="AF10" s="52"/>
      <c r="AG10" s="55"/>
      <c r="AH10" s="51">
        <f>SUM(AH5:AH9)</f>
        <v>0</v>
      </c>
      <c r="AI10" s="52">
        <f>SUM(AI5:AI9)</f>
        <v>0</v>
      </c>
      <c r="AJ10" s="52"/>
      <c r="AK10" s="52">
        <f>SUM(AK5:AK9)</f>
        <v>0</v>
      </c>
      <c r="AL10" s="54" t="e">
        <f t="shared" si="4"/>
        <v>#DIV/0!</v>
      </c>
      <c r="AM10" s="52">
        <f>SUM(AM5:AM9)</f>
        <v>0</v>
      </c>
      <c r="AN10" s="52">
        <f>SUM(AN5:AN9)</f>
        <v>0</v>
      </c>
      <c r="AO10" s="55">
        <f>SUM(AO5:AO9)</f>
        <v>0</v>
      </c>
    </row>
    <row r="11" spans="1:41" ht="29.25" customHeight="1">
      <c r="A11" s="30" t="s">
        <v>22</v>
      </c>
      <c r="B11" s="57"/>
      <c r="C11" s="58"/>
      <c r="D11" s="58"/>
      <c r="E11" s="58"/>
      <c r="F11" s="24" t="e">
        <f t="shared" si="0"/>
        <v>#DIV/0!</v>
      </c>
      <c r="G11" s="59"/>
      <c r="H11" s="59"/>
      <c r="I11" s="60"/>
      <c r="J11" s="61"/>
      <c r="K11" s="62"/>
      <c r="L11" s="62"/>
      <c r="M11" s="63"/>
      <c r="N11" s="24" t="e">
        <f t="shared" si="1"/>
        <v>#DIV/0!</v>
      </c>
      <c r="O11" s="58"/>
      <c r="P11" s="58"/>
      <c r="Q11" s="64"/>
      <c r="R11" s="65"/>
      <c r="S11" s="66"/>
      <c r="T11" s="66"/>
      <c r="U11" s="66"/>
      <c r="V11" s="24" t="e">
        <f t="shared" si="5"/>
        <v>#DIV/0!</v>
      </c>
      <c r="W11" s="66"/>
      <c r="X11" s="66"/>
      <c r="Y11" s="67"/>
      <c r="Z11" s="65"/>
      <c r="AA11" s="66"/>
      <c r="AB11" s="66"/>
      <c r="AC11" s="66"/>
      <c r="AD11" s="24" t="e">
        <f t="shared" si="2"/>
        <v>#DIV/0!</v>
      </c>
      <c r="AE11" s="66"/>
      <c r="AF11" s="66"/>
      <c r="AG11" s="67"/>
      <c r="AH11" s="68"/>
      <c r="AI11" s="69">
        <f aca="true" t="shared" si="7" ref="AI11:AI16">C11+K11+S11+AA11</f>
        <v>0</v>
      </c>
      <c r="AJ11" s="26">
        <f>D11+L11+T11</f>
        <v>0</v>
      </c>
      <c r="AK11" s="70"/>
      <c r="AL11" s="24" t="e">
        <f t="shared" si="4"/>
        <v>#DIV/0!</v>
      </c>
      <c r="AM11" s="70"/>
      <c r="AN11" s="70"/>
      <c r="AO11" s="71"/>
    </row>
    <row r="12" spans="1:41" ht="12.75">
      <c r="A12" s="34" t="s">
        <v>23</v>
      </c>
      <c r="B12" s="18"/>
      <c r="C12" s="19"/>
      <c r="D12" s="19"/>
      <c r="E12" s="19"/>
      <c r="F12" s="24" t="e">
        <f t="shared" si="0"/>
        <v>#DIV/0!</v>
      </c>
      <c r="G12" s="19"/>
      <c r="H12" s="19"/>
      <c r="I12" s="21"/>
      <c r="J12" s="18"/>
      <c r="K12" s="19"/>
      <c r="L12" s="19"/>
      <c r="M12" s="19"/>
      <c r="N12" s="24" t="e">
        <f t="shared" si="1"/>
        <v>#DIV/0!</v>
      </c>
      <c r="O12" s="19"/>
      <c r="P12" s="19"/>
      <c r="Q12" s="21"/>
      <c r="R12" s="18"/>
      <c r="S12" s="19"/>
      <c r="T12" s="19"/>
      <c r="U12" s="19"/>
      <c r="V12" s="24" t="e">
        <f t="shared" si="5"/>
        <v>#DIV/0!</v>
      </c>
      <c r="W12" s="19"/>
      <c r="X12" s="19"/>
      <c r="Y12" s="21"/>
      <c r="Z12" s="18"/>
      <c r="AA12" s="19"/>
      <c r="AB12" s="19"/>
      <c r="AC12" s="19"/>
      <c r="AD12" s="24" t="e">
        <f t="shared" si="2"/>
        <v>#DIV/0!</v>
      </c>
      <c r="AE12" s="19"/>
      <c r="AF12" s="19"/>
      <c r="AG12" s="21"/>
      <c r="AH12" s="25">
        <f>B12+J12+R12</f>
        <v>0</v>
      </c>
      <c r="AI12" s="69">
        <f t="shared" si="7"/>
        <v>0</v>
      </c>
      <c r="AJ12" s="26">
        <f>D12+L12+T12</f>
        <v>0</v>
      </c>
      <c r="AK12" s="28"/>
      <c r="AL12" s="24" t="e">
        <f t="shared" si="4"/>
        <v>#DIV/0!</v>
      </c>
      <c r="AM12" s="28"/>
      <c r="AN12" s="28"/>
      <c r="AO12" s="29"/>
    </row>
    <row r="13" spans="1:41" ht="12.75">
      <c r="A13" s="34" t="s">
        <v>24</v>
      </c>
      <c r="B13" s="18"/>
      <c r="C13" s="19"/>
      <c r="D13" s="19"/>
      <c r="E13" s="19"/>
      <c r="F13" s="24" t="e">
        <f t="shared" si="0"/>
        <v>#DIV/0!</v>
      </c>
      <c r="G13" s="19"/>
      <c r="H13" s="19"/>
      <c r="I13" s="21"/>
      <c r="J13" s="18"/>
      <c r="K13" s="19"/>
      <c r="L13" s="19"/>
      <c r="M13" s="19"/>
      <c r="N13" s="24" t="e">
        <f t="shared" si="1"/>
        <v>#DIV/0!</v>
      </c>
      <c r="O13" s="19"/>
      <c r="P13" s="19"/>
      <c r="Q13" s="21"/>
      <c r="R13" s="25"/>
      <c r="S13" s="28"/>
      <c r="T13" s="28"/>
      <c r="U13" s="28"/>
      <c r="V13" s="24" t="e">
        <f t="shared" si="5"/>
        <v>#DIV/0!</v>
      </c>
      <c r="W13" s="19"/>
      <c r="X13" s="19"/>
      <c r="Y13" s="21"/>
      <c r="Z13" s="18"/>
      <c r="AA13" s="19"/>
      <c r="AB13" s="19"/>
      <c r="AC13" s="19"/>
      <c r="AD13" s="24" t="e">
        <f t="shared" si="2"/>
        <v>#DIV/0!</v>
      </c>
      <c r="AE13" s="19">
        <v>10</v>
      </c>
      <c r="AF13" s="19">
        <v>2</v>
      </c>
      <c r="AG13" s="21">
        <v>0</v>
      </c>
      <c r="AH13" s="25">
        <f>B13+J13+R13</f>
        <v>0</v>
      </c>
      <c r="AI13" s="69">
        <f t="shared" si="7"/>
        <v>0</v>
      </c>
      <c r="AJ13" s="26"/>
      <c r="AK13" s="28"/>
      <c r="AL13" s="24" t="e">
        <f t="shared" si="4"/>
        <v>#DIV/0!</v>
      </c>
      <c r="AM13" s="28"/>
      <c r="AN13" s="28"/>
      <c r="AO13" s="29"/>
    </row>
    <row r="14" spans="1:41" ht="12.75">
      <c r="A14" s="34" t="s">
        <v>25</v>
      </c>
      <c r="B14" s="18"/>
      <c r="C14" s="23"/>
      <c r="D14" s="35"/>
      <c r="E14" s="23"/>
      <c r="F14" s="20" t="e">
        <f t="shared" si="0"/>
        <v>#DIV/0!</v>
      </c>
      <c r="G14" s="35"/>
      <c r="H14" s="19"/>
      <c r="I14" s="21"/>
      <c r="J14" s="72"/>
      <c r="K14" s="19"/>
      <c r="L14" s="19"/>
      <c r="M14" s="19"/>
      <c r="N14" s="24" t="e">
        <f t="shared" si="1"/>
        <v>#DIV/0!</v>
      </c>
      <c r="O14" s="19"/>
      <c r="P14" s="19"/>
      <c r="Q14" s="21"/>
      <c r="R14" s="18"/>
      <c r="S14" s="19"/>
      <c r="T14" s="19"/>
      <c r="U14" s="73"/>
      <c r="V14" s="24" t="e">
        <f t="shared" si="5"/>
        <v>#DIV/0!</v>
      </c>
      <c r="W14" s="19"/>
      <c r="X14" s="19"/>
      <c r="Y14" s="21"/>
      <c r="Z14" s="18"/>
      <c r="AA14" s="19"/>
      <c r="AB14" s="19"/>
      <c r="AC14" s="19"/>
      <c r="AD14" s="24" t="e">
        <f t="shared" si="2"/>
        <v>#DIV/0!</v>
      </c>
      <c r="AE14" s="19"/>
      <c r="AF14" s="19"/>
      <c r="AG14" s="21"/>
      <c r="AH14" s="25">
        <f>B14+J14+R14</f>
        <v>0</v>
      </c>
      <c r="AI14" s="69">
        <f t="shared" si="7"/>
        <v>0</v>
      </c>
      <c r="AJ14" s="26">
        <f>D14+L14+T14</f>
        <v>0</v>
      </c>
      <c r="AK14" s="28"/>
      <c r="AL14" s="74" t="e">
        <f t="shared" si="4"/>
        <v>#DIV/0!</v>
      </c>
      <c r="AM14" s="75"/>
      <c r="AN14" s="75"/>
      <c r="AO14" s="76"/>
    </row>
    <row r="15" spans="1:41" ht="12.75">
      <c r="A15" s="43" t="s">
        <v>26</v>
      </c>
      <c r="B15" s="44"/>
      <c r="C15" s="77"/>
      <c r="D15" s="78"/>
      <c r="E15" s="77"/>
      <c r="F15" s="79"/>
      <c r="G15" s="78"/>
      <c r="H15" s="45"/>
      <c r="I15" s="46"/>
      <c r="J15" s="80"/>
      <c r="K15" s="45"/>
      <c r="L15" s="45"/>
      <c r="M15" s="45"/>
      <c r="N15" s="24" t="e">
        <f t="shared" si="1"/>
        <v>#DIV/0!</v>
      </c>
      <c r="O15" s="45"/>
      <c r="P15" s="45"/>
      <c r="Q15" s="46"/>
      <c r="R15" s="44"/>
      <c r="S15" s="45"/>
      <c r="T15" s="45"/>
      <c r="U15" s="81"/>
      <c r="V15" s="27"/>
      <c r="W15" s="45"/>
      <c r="X15" s="45"/>
      <c r="Y15" s="46"/>
      <c r="Z15" s="44"/>
      <c r="AA15" s="45"/>
      <c r="AB15" s="45"/>
      <c r="AC15" s="45"/>
      <c r="AD15" s="24" t="e">
        <f t="shared" si="2"/>
        <v>#DIV/0!</v>
      </c>
      <c r="AE15" s="45"/>
      <c r="AF15" s="45"/>
      <c r="AG15" s="46"/>
      <c r="AH15" s="25">
        <f>B15+J15+R15</f>
        <v>0</v>
      </c>
      <c r="AI15" s="69">
        <f t="shared" si="7"/>
        <v>0</v>
      </c>
      <c r="AJ15" s="26">
        <f>D15+L15+T15</f>
        <v>0</v>
      </c>
      <c r="AK15" s="48"/>
      <c r="AL15" s="82"/>
      <c r="AM15" s="83"/>
      <c r="AN15" s="83"/>
      <c r="AO15" s="84"/>
    </row>
    <row r="16" spans="1:41" ht="12.75">
      <c r="A16" s="43" t="s">
        <v>27</v>
      </c>
      <c r="B16" s="44">
        <v>1</v>
      </c>
      <c r="C16" s="45">
        <v>200</v>
      </c>
      <c r="D16" s="45">
        <v>176</v>
      </c>
      <c r="E16" s="27">
        <v>2050</v>
      </c>
      <c r="F16" s="27">
        <f>E16/D16</f>
        <v>11.647727272727273</v>
      </c>
      <c r="G16" s="45">
        <v>14</v>
      </c>
      <c r="H16" s="45">
        <v>33</v>
      </c>
      <c r="I16" s="46">
        <v>33</v>
      </c>
      <c r="J16" s="44">
        <v>1</v>
      </c>
      <c r="K16" s="45">
        <v>50</v>
      </c>
      <c r="L16" s="45">
        <v>49</v>
      </c>
      <c r="M16" s="45">
        <v>833</v>
      </c>
      <c r="N16" s="24">
        <f t="shared" si="1"/>
        <v>17</v>
      </c>
      <c r="O16" s="45">
        <v>1</v>
      </c>
      <c r="P16" s="45">
        <v>1</v>
      </c>
      <c r="Q16" s="46">
        <v>1</v>
      </c>
      <c r="R16" s="85">
        <v>0</v>
      </c>
      <c r="S16" s="86">
        <v>0</v>
      </c>
      <c r="T16" s="86">
        <v>0</v>
      </c>
      <c r="U16" s="48">
        <v>0</v>
      </c>
      <c r="V16" s="27" t="e">
        <f>U16/T16</f>
        <v>#DIV/0!</v>
      </c>
      <c r="W16" s="45">
        <v>0</v>
      </c>
      <c r="X16" s="45">
        <v>0</v>
      </c>
      <c r="Y16" s="46">
        <v>0</v>
      </c>
      <c r="Z16" s="44">
        <v>3</v>
      </c>
      <c r="AA16" s="45">
        <v>250</v>
      </c>
      <c r="AB16" s="45">
        <v>246</v>
      </c>
      <c r="AC16" s="45">
        <v>2884</v>
      </c>
      <c r="AD16" s="24">
        <f t="shared" si="2"/>
        <v>11.723577235772357</v>
      </c>
      <c r="AE16" s="45">
        <v>11</v>
      </c>
      <c r="AF16" s="45">
        <v>12</v>
      </c>
      <c r="AG16" s="46">
        <v>11</v>
      </c>
      <c r="AH16" s="25">
        <f>B16+J16+R16+Z16</f>
        <v>5</v>
      </c>
      <c r="AI16" s="25">
        <f t="shared" si="7"/>
        <v>500</v>
      </c>
      <c r="AJ16" s="25">
        <f>D16+L16+T16+AB16</f>
        <v>471</v>
      </c>
      <c r="AK16" s="25">
        <f>E16+M16+U16+AC16</f>
        <v>5767</v>
      </c>
      <c r="AL16" s="27">
        <f>AK16/AJ16</f>
        <v>12.24416135881104</v>
      </c>
      <c r="AM16" s="48">
        <f>G16+O16+W16+AE16</f>
        <v>26</v>
      </c>
      <c r="AN16" s="48">
        <f>H16+P16+X16+AF16</f>
        <v>46</v>
      </c>
      <c r="AO16" s="48">
        <f>I16+Q16+Y16+AG16</f>
        <v>45</v>
      </c>
    </row>
    <row r="17" spans="1:41" s="56" customFormat="1" ht="24" customHeight="1">
      <c r="A17" s="87" t="s">
        <v>28</v>
      </c>
      <c r="B17" s="51">
        <f>SUM(B11:B16)</f>
        <v>1</v>
      </c>
      <c r="C17" s="52">
        <f>SUM(C11:C16)</f>
        <v>200</v>
      </c>
      <c r="D17" s="52">
        <f>SUM(D11:D16)</f>
        <v>176</v>
      </c>
      <c r="E17" s="53">
        <f>SUM(E11:E16)</f>
        <v>2050</v>
      </c>
      <c r="F17" s="54">
        <f>E17/D17</f>
        <v>11.647727272727273</v>
      </c>
      <c r="G17" s="52">
        <f aca="true" t="shared" si="8" ref="G17:M17">SUM(G11:G16)</f>
        <v>14</v>
      </c>
      <c r="H17" s="52">
        <f t="shared" si="8"/>
        <v>33</v>
      </c>
      <c r="I17" s="55">
        <f t="shared" si="8"/>
        <v>33</v>
      </c>
      <c r="J17" s="51">
        <f t="shared" si="8"/>
        <v>1</v>
      </c>
      <c r="K17" s="52">
        <f t="shared" si="8"/>
        <v>50</v>
      </c>
      <c r="L17" s="52">
        <f t="shared" si="8"/>
        <v>49</v>
      </c>
      <c r="M17" s="52">
        <f t="shared" si="8"/>
        <v>833</v>
      </c>
      <c r="N17" s="54">
        <f t="shared" si="1"/>
        <v>17</v>
      </c>
      <c r="O17" s="52">
        <f aca="true" t="shared" si="9" ref="O17:U17">SUM(O11:O16)</f>
        <v>1</v>
      </c>
      <c r="P17" s="52">
        <f t="shared" si="9"/>
        <v>1</v>
      </c>
      <c r="Q17" s="55">
        <f t="shared" si="9"/>
        <v>1</v>
      </c>
      <c r="R17" s="51">
        <f t="shared" si="9"/>
        <v>0</v>
      </c>
      <c r="S17" s="52">
        <f t="shared" si="9"/>
        <v>0</v>
      </c>
      <c r="T17" s="52">
        <f t="shared" si="9"/>
        <v>0</v>
      </c>
      <c r="U17" s="52">
        <f t="shared" si="9"/>
        <v>0</v>
      </c>
      <c r="V17" s="54" t="e">
        <f>U17/T17</f>
        <v>#DIV/0!</v>
      </c>
      <c r="W17" s="52">
        <f>SUM(W11:W16)</f>
        <v>0</v>
      </c>
      <c r="X17" s="52">
        <f>SUM(X11:X16)</f>
        <v>0</v>
      </c>
      <c r="Y17" s="55">
        <f>SUM(Y11:Y16)</f>
        <v>0</v>
      </c>
      <c r="Z17" s="51"/>
      <c r="AA17" s="52"/>
      <c r="AB17" s="52"/>
      <c r="AC17" s="52"/>
      <c r="AD17" s="54" t="e">
        <f t="shared" si="2"/>
        <v>#DIV/0!</v>
      </c>
      <c r="AE17" s="52"/>
      <c r="AF17" s="52"/>
      <c r="AG17" s="55"/>
      <c r="AH17" s="51">
        <f>SUM(AH11:AH16)</f>
        <v>5</v>
      </c>
      <c r="AI17" s="52">
        <f>SUM(AI11:AI16)</f>
        <v>500</v>
      </c>
      <c r="AJ17" s="52">
        <f>SUM(AJ11:AJ16)</f>
        <v>471</v>
      </c>
      <c r="AK17" s="52">
        <f>E17+M17+U17</f>
        <v>2883</v>
      </c>
      <c r="AL17" s="54">
        <f>AK17/AJ17</f>
        <v>6.1210191082802545</v>
      </c>
      <c r="AM17" s="52">
        <f>SUM(AM11:AM16)</f>
        <v>26</v>
      </c>
      <c r="AN17" s="52">
        <f>SUM(AN11:AN16)</f>
        <v>46</v>
      </c>
      <c r="AO17" s="55">
        <f>SUM(AO11:AO16)</f>
        <v>45</v>
      </c>
    </row>
    <row r="18" spans="1:41" s="56" customFormat="1" ht="24" customHeight="1">
      <c r="A18" s="88">
        <v>2020</v>
      </c>
      <c r="B18" s="51">
        <f>(B10+B17)</f>
        <v>1</v>
      </c>
      <c r="C18" s="52">
        <f>C10+C17</f>
        <v>200</v>
      </c>
      <c r="D18" s="52">
        <f>D10+D17</f>
        <v>176</v>
      </c>
      <c r="E18" s="52">
        <f>E10+E17</f>
        <v>2050</v>
      </c>
      <c r="F18" s="54">
        <f>E18/D18</f>
        <v>11.647727272727273</v>
      </c>
      <c r="G18" s="52">
        <f aca="true" t="shared" si="10" ref="G18:M18">G10+G17</f>
        <v>14</v>
      </c>
      <c r="H18" s="52">
        <f t="shared" si="10"/>
        <v>33</v>
      </c>
      <c r="I18" s="55">
        <f t="shared" si="10"/>
        <v>33</v>
      </c>
      <c r="J18" s="51">
        <f t="shared" si="10"/>
        <v>1</v>
      </c>
      <c r="K18" s="52">
        <f t="shared" si="10"/>
        <v>50</v>
      </c>
      <c r="L18" s="52">
        <f t="shared" si="10"/>
        <v>49</v>
      </c>
      <c r="M18" s="52">
        <f t="shared" si="10"/>
        <v>833</v>
      </c>
      <c r="N18" s="54">
        <f t="shared" si="1"/>
        <v>17</v>
      </c>
      <c r="O18" s="52">
        <f aca="true" t="shared" si="11" ref="O18:U18">O10+O17</f>
        <v>1</v>
      </c>
      <c r="P18" s="52">
        <f t="shared" si="11"/>
        <v>1</v>
      </c>
      <c r="Q18" s="55">
        <f t="shared" si="11"/>
        <v>1</v>
      </c>
      <c r="R18" s="51">
        <f t="shared" si="11"/>
        <v>0</v>
      </c>
      <c r="S18" s="52">
        <f t="shared" si="11"/>
        <v>0</v>
      </c>
      <c r="T18" s="52">
        <f t="shared" si="11"/>
        <v>0</v>
      </c>
      <c r="U18" s="52">
        <f t="shared" si="11"/>
        <v>0</v>
      </c>
      <c r="V18" s="54" t="e">
        <f>U18/T18</f>
        <v>#DIV/0!</v>
      </c>
      <c r="W18" s="52">
        <f>W10+W17</f>
        <v>0</v>
      </c>
      <c r="X18" s="52">
        <f>X10+X17</f>
        <v>0</v>
      </c>
      <c r="Y18" s="55">
        <f>Y10+Y17</f>
        <v>0</v>
      </c>
      <c r="Z18" s="51"/>
      <c r="AA18" s="52"/>
      <c r="AB18" s="52"/>
      <c r="AC18" s="52"/>
      <c r="AD18" s="54" t="e">
        <f t="shared" si="2"/>
        <v>#DIV/0!</v>
      </c>
      <c r="AE18" s="52"/>
      <c r="AF18" s="52"/>
      <c r="AG18" s="55"/>
      <c r="AH18" s="51">
        <f>AH10+AH17</f>
        <v>5</v>
      </c>
      <c r="AI18" s="52">
        <f>AI10+AI17</f>
        <v>500</v>
      </c>
      <c r="AJ18" s="52">
        <f>AJ10+AJ17</f>
        <v>471</v>
      </c>
      <c r="AK18" s="52">
        <f>AK10+AK17</f>
        <v>2883</v>
      </c>
      <c r="AL18" s="54">
        <f>AK18/AJ18</f>
        <v>6.1210191082802545</v>
      </c>
      <c r="AM18" s="52">
        <f>AM10+AM17</f>
        <v>26</v>
      </c>
      <c r="AN18" s="52">
        <f>AN10+AN17</f>
        <v>46</v>
      </c>
      <c r="AO18" s="55">
        <f>AO10+AO17</f>
        <v>45</v>
      </c>
    </row>
    <row r="19" spans="1:41" s="56" customFormat="1" ht="14.25" customHeight="1">
      <c r="A19" s="89"/>
      <c r="B19" s="90"/>
      <c r="C19" s="90"/>
      <c r="D19" s="90"/>
      <c r="E19" s="91"/>
      <c r="F19" s="92"/>
      <c r="G19" s="90"/>
      <c r="H19" s="90"/>
      <c r="I19" s="90"/>
      <c r="J19" s="90"/>
      <c r="K19" s="90"/>
      <c r="L19" s="90"/>
      <c r="M19" s="90"/>
      <c r="N19" s="93"/>
      <c r="O19" s="90"/>
      <c r="P19" s="90"/>
      <c r="Q19" s="90"/>
      <c r="R19" s="90"/>
      <c r="S19" s="90"/>
      <c r="T19" s="90"/>
      <c r="U19" s="90"/>
      <c r="V19" s="93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4"/>
    </row>
    <row r="20" spans="1:41" s="56" customFormat="1" ht="15" customHeight="1">
      <c r="A20" s="1691" t="s">
        <v>29</v>
      </c>
      <c r="B20" s="1691"/>
      <c r="C20" s="1691"/>
      <c r="D20" s="1691"/>
      <c r="E20" s="1691"/>
      <c r="F20" s="1691"/>
      <c r="G20" s="1691"/>
      <c r="H20" s="1691"/>
      <c r="I20" s="1691"/>
      <c r="J20" s="1691"/>
      <c r="K20" s="1691"/>
      <c r="L20" s="1691"/>
      <c r="M20" s="1691"/>
      <c r="N20" s="1691"/>
      <c r="O20" s="1691"/>
      <c r="P20" s="1691"/>
      <c r="Q20" s="1691"/>
      <c r="R20" s="1691"/>
      <c r="S20" s="1691"/>
      <c r="T20" s="1691"/>
      <c r="U20" s="1691"/>
      <c r="V20" s="1691"/>
      <c r="W20" s="1691"/>
      <c r="X20" s="1691"/>
      <c r="Y20" s="1691"/>
      <c r="Z20" s="1691"/>
      <c r="AA20" s="1691"/>
      <c r="AB20" s="1691"/>
      <c r="AC20" s="1691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94"/>
    </row>
    <row r="21" spans="1:41" s="56" customFormat="1" ht="14.25" customHeight="1">
      <c r="A21" s="95"/>
      <c r="B21" s="96"/>
      <c r="C21" s="96"/>
      <c r="D21" s="96"/>
      <c r="E21" s="97"/>
      <c r="F21" s="92"/>
      <c r="G21" s="96"/>
      <c r="H21" s="96"/>
      <c r="I21" s="96"/>
      <c r="J21" s="96"/>
      <c r="K21" s="96"/>
      <c r="L21" s="96"/>
      <c r="M21" s="96"/>
      <c r="N21" s="92"/>
      <c r="O21" s="96"/>
      <c r="P21" s="96"/>
      <c r="Q21" s="96"/>
      <c r="R21" s="96"/>
      <c r="S21" s="96"/>
      <c r="T21" s="96"/>
      <c r="U21" s="96"/>
      <c r="V21" s="92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2"/>
      <c r="AM21" s="96"/>
      <c r="AN21" s="96"/>
      <c r="AO21" s="96"/>
    </row>
    <row r="22" spans="1:41" s="56" customFormat="1" ht="12.75">
      <c r="A22" s="98"/>
      <c r="B22" s="73"/>
      <c r="C22" s="73"/>
      <c r="D22" s="73"/>
      <c r="E22" s="74"/>
      <c r="F22" s="20"/>
      <c r="G22" s="73"/>
      <c r="H22" s="73"/>
      <c r="I22" s="73"/>
      <c r="J22" s="73"/>
      <c r="K22" s="73"/>
      <c r="L22" s="73"/>
      <c r="M22" s="74"/>
      <c r="N22" s="20"/>
      <c r="O22" s="73"/>
      <c r="P22" s="73"/>
      <c r="Q22" s="73"/>
      <c r="R22" s="73"/>
      <c r="S22" s="73"/>
      <c r="T22" s="73"/>
      <c r="U22" s="74"/>
      <c r="V22" s="20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20"/>
      <c r="AM22" s="73"/>
      <c r="AN22" s="73"/>
      <c r="AO22" s="73"/>
    </row>
    <row r="23" spans="1:41" s="56" customFormat="1" ht="12.75">
      <c r="A23" s="99"/>
      <c r="B23" s="73"/>
      <c r="C23" s="73"/>
      <c r="D23" s="73"/>
      <c r="E23" s="74"/>
      <c r="F23" s="20"/>
      <c r="G23" s="73"/>
      <c r="H23" s="73"/>
      <c r="I23" s="73"/>
      <c r="J23" s="73"/>
      <c r="K23" s="73"/>
      <c r="L23" s="73"/>
      <c r="M23" s="74"/>
      <c r="N23" s="20"/>
      <c r="O23" s="73"/>
      <c r="P23" s="73"/>
      <c r="Q23" s="73"/>
      <c r="R23" s="73"/>
      <c r="S23" s="73"/>
      <c r="T23" s="73"/>
      <c r="U23" s="74"/>
      <c r="V23" s="20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20"/>
      <c r="AM23" s="73"/>
      <c r="AN23" s="73"/>
      <c r="AO23" s="73"/>
    </row>
    <row r="24" spans="1:41" s="56" customFormat="1" ht="12.75">
      <c r="A24" s="100"/>
      <c r="B24" s="73"/>
      <c r="C24" s="73"/>
      <c r="D24" s="73"/>
      <c r="E24" s="74"/>
      <c r="F24" s="20"/>
      <c r="G24" s="73"/>
      <c r="H24" s="73"/>
      <c r="I24" s="73"/>
      <c r="J24" s="73"/>
      <c r="K24" s="73"/>
      <c r="L24" s="73"/>
      <c r="M24" s="74"/>
      <c r="N24" s="20"/>
      <c r="O24" s="73"/>
      <c r="P24" s="73"/>
      <c r="Q24" s="73"/>
      <c r="R24" s="73"/>
      <c r="S24" s="73"/>
      <c r="T24" s="73"/>
      <c r="U24" s="74"/>
      <c r="V24" s="20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20"/>
      <c r="AM24" s="73"/>
      <c r="AN24" s="73"/>
      <c r="AO24" s="73"/>
    </row>
    <row r="25" spans="1:41" ht="12.75">
      <c r="A25" s="101"/>
      <c r="B25" s="23"/>
      <c r="C25" s="23"/>
      <c r="D25" s="23"/>
      <c r="E25" s="20"/>
      <c r="F25" s="20"/>
      <c r="G25" s="23"/>
      <c r="H25" s="23"/>
      <c r="I25" s="23"/>
      <c r="J25" s="23"/>
      <c r="K25" s="23"/>
      <c r="L25" s="23"/>
      <c r="M25" s="20"/>
      <c r="N25" s="20"/>
      <c r="O25" s="23"/>
      <c r="P25" s="23"/>
      <c r="Q25" s="23"/>
      <c r="R25" s="23"/>
      <c r="S25" s="23"/>
      <c r="T25" s="23"/>
      <c r="U25" s="20"/>
      <c r="V25" s="20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0"/>
      <c r="AM25" s="23"/>
      <c r="AN25" s="23"/>
      <c r="AO25" s="23"/>
    </row>
    <row r="30" ht="50.25" customHeight="1">
      <c r="N30" s="102"/>
    </row>
    <row r="31" ht="12.75">
      <c r="O31" s="102"/>
    </row>
    <row r="32" ht="12.75">
      <c r="O32" s="102"/>
    </row>
  </sheetData>
  <sheetProtection selectLockedCells="1" selectUnlockedCells="1"/>
  <mergeCells count="2">
    <mergeCell ref="Z3:AG3"/>
    <mergeCell ref="A20:AC20"/>
  </mergeCells>
  <printOptions/>
  <pageMargins left="0" right="0" top="0.9840277777777777" bottom="0.9840277777777777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0"/>
  <sheetViews>
    <sheetView zoomScale="120" zoomScaleNormal="120" zoomScalePageLayoutView="0" workbookViewId="0" topLeftCell="A1">
      <selection activeCell="H17" sqref="H17"/>
    </sheetView>
  </sheetViews>
  <sheetFormatPr defaultColWidth="9.00390625" defaultRowHeight="12.75"/>
  <cols>
    <col min="1" max="1" width="5.50390625" style="0" customWidth="1"/>
    <col min="2" max="2" width="19.50390625" style="0" customWidth="1"/>
    <col min="3" max="3" width="12.375" style="0" customWidth="1"/>
    <col min="4" max="4" width="14.50390625" style="0" customWidth="1"/>
    <col min="5" max="5" width="12.00390625" style="0" customWidth="1"/>
    <col min="6" max="6" width="12.875" style="0" customWidth="1"/>
    <col min="7" max="7" width="10.125" style="0" customWidth="1"/>
    <col min="8" max="8" width="13.625" style="0" customWidth="1"/>
    <col min="9" max="9" width="10.50390625" style="0" customWidth="1"/>
    <col min="10" max="10" width="12.375" style="0" customWidth="1"/>
    <col min="11" max="11" width="10.375" style="0" customWidth="1"/>
  </cols>
  <sheetData>
    <row r="1" ht="15">
      <c r="B1" t="s">
        <v>201</v>
      </c>
    </row>
    <row r="2" ht="12.75">
      <c r="B2" t="s">
        <v>202</v>
      </c>
    </row>
    <row r="3" spans="1:11" ht="13.5" customHeight="1">
      <c r="A3" s="862"/>
      <c r="B3" s="863" t="s">
        <v>142</v>
      </c>
      <c r="C3" s="51" t="s">
        <v>203</v>
      </c>
      <c r="D3" s="52"/>
      <c r="E3" s="52"/>
      <c r="F3" s="864"/>
      <c r="G3" s="1700" t="s">
        <v>204</v>
      </c>
      <c r="H3" s="1700"/>
      <c r="I3" s="1700"/>
      <c r="J3" s="1700"/>
      <c r="K3" s="1701" t="s">
        <v>205</v>
      </c>
    </row>
    <row r="4" spans="1:11" ht="66">
      <c r="A4" s="865" t="s">
        <v>145</v>
      </c>
      <c r="B4" s="866"/>
      <c r="C4" s="867" t="s">
        <v>206</v>
      </c>
      <c r="D4" s="868" t="s">
        <v>207</v>
      </c>
      <c r="E4" s="869" t="s">
        <v>152</v>
      </c>
      <c r="F4" s="870" t="s">
        <v>42</v>
      </c>
      <c r="G4" s="867" t="s">
        <v>206</v>
      </c>
      <c r="H4" s="868" t="s">
        <v>207</v>
      </c>
      <c r="I4" s="869" t="s">
        <v>152</v>
      </c>
      <c r="J4" s="871" t="s">
        <v>42</v>
      </c>
      <c r="K4" s="1701"/>
    </row>
    <row r="5" spans="1:11" ht="12.75">
      <c r="A5" s="872">
        <v>1</v>
      </c>
      <c r="B5" s="873" t="s">
        <v>16</v>
      </c>
      <c r="C5" s="874"/>
      <c r="D5" s="875"/>
      <c r="E5" s="876"/>
      <c r="F5" s="877">
        <f aca="true" t="shared" si="0" ref="F5:F13">SUM(C5:E5)</f>
        <v>0</v>
      </c>
      <c r="G5" s="19"/>
      <c r="H5" s="875"/>
      <c r="I5" s="144"/>
      <c r="J5" s="878">
        <f>SUM(G5:I5)</f>
        <v>0</v>
      </c>
      <c r="K5" s="879" t="e">
        <f aca="true" t="shared" si="1" ref="K5:K13">(J5/F5)*100</f>
        <v>#DIV/0!</v>
      </c>
    </row>
    <row r="6" spans="1:11" ht="12.75">
      <c r="A6" s="880">
        <v>2</v>
      </c>
      <c r="B6" s="881" t="s">
        <v>17</v>
      </c>
      <c r="C6" s="882"/>
      <c r="D6" s="883"/>
      <c r="E6" s="883"/>
      <c r="F6" s="884">
        <f t="shared" si="0"/>
        <v>0</v>
      </c>
      <c r="G6" s="885"/>
      <c r="H6" s="885"/>
      <c r="I6" s="886"/>
      <c r="J6" s="887">
        <f>SUM(G6:I6)</f>
        <v>0</v>
      </c>
      <c r="K6" s="888" t="e">
        <f t="shared" si="1"/>
        <v>#DIV/0!</v>
      </c>
    </row>
    <row r="7" spans="1:11" ht="12.75">
      <c r="A7" s="880">
        <v>3</v>
      </c>
      <c r="B7" s="881" t="s">
        <v>18</v>
      </c>
      <c r="C7" s="889"/>
      <c r="D7" s="890"/>
      <c r="E7" s="890"/>
      <c r="F7" s="877">
        <f t="shared" si="0"/>
        <v>0</v>
      </c>
      <c r="G7" s="24"/>
      <c r="H7" s="19"/>
      <c r="I7" s="891"/>
      <c r="J7" s="892">
        <f>SUM(G7:I7)</f>
        <v>0</v>
      </c>
      <c r="K7" s="879" t="e">
        <f t="shared" si="1"/>
        <v>#DIV/0!</v>
      </c>
    </row>
    <row r="8" spans="1:11" ht="12.75">
      <c r="A8" s="880">
        <v>4</v>
      </c>
      <c r="B8" s="881" t="s">
        <v>19</v>
      </c>
      <c r="C8" s="893"/>
      <c r="D8" s="894"/>
      <c r="E8" s="894"/>
      <c r="F8" s="895">
        <f t="shared" si="0"/>
        <v>0</v>
      </c>
      <c r="G8" s="896"/>
      <c r="H8" s="897"/>
      <c r="I8" s="898"/>
      <c r="J8" s="899">
        <f>SUM(G8:I8)</f>
        <v>0</v>
      </c>
      <c r="K8" s="900" t="e">
        <f t="shared" si="1"/>
        <v>#DIV/0!</v>
      </c>
    </row>
    <row r="9" spans="1:11" ht="12.75">
      <c r="A9" s="901">
        <v>5</v>
      </c>
      <c r="B9" s="902" t="s">
        <v>20</v>
      </c>
      <c r="C9" s="903"/>
      <c r="D9" s="904"/>
      <c r="E9" s="904"/>
      <c r="F9" s="905">
        <f t="shared" si="0"/>
        <v>0</v>
      </c>
      <c r="G9" s="27"/>
      <c r="H9" s="27"/>
      <c r="I9" s="906"/>
      <c r="J9" s="892">
        <f>SUM(G9:I9)</f>
        <v>0</v>
      </c>
      <c r="K9" s="879" t="e">
        <f t="shared" si="1"/>
        <v>#DIV/0!</v>
      </c>
    </row>
    <row r="10" spans="1:11" ht="26.25">
      <c r="A10" s="907"/>
      <c r="B10" s="908" t="s">
        <v>138</v>
      </c>
      <c r="C10" s="909">
        <f>SUM(C5:C9)</f>
        <v>0</v>
      </c>
      <c r="D10" s="909">
        <f>SUM(D5:D9)</f>
        <v>0</v>
      </c>
      <c r="E10" s="910">
        <f>SUM(E5:E9)</f>
        <v>0</v>
      </c>
      <c r="F10" s="910">
        <f t="shared" si="0"/>
        <v>0</v>
      </c>
      <c r="G10" s="909">
        <f>SUM(G5:G9)</f>
        <v>0</v>
      </c>
      <c r="H10" s="909">
        <f>SUM(H5:H9)</f>
        <v>0</v>
      </c>
      <c r="I10" s="910">
        <f>SUM(I5:I9)</f>
        <v>0</v>
      </c>
      <c r="J10" s="54">
        <f>SUM(J5:J9)</f>
        <v>0</v>
      </c>
      <c r="K10" s="879" t="e">
        <f t="shared" si="1"/>
        <v>#DIV/0!</v>
      </c>
    </row>
    <row r="11" spans="1:11" ht="12.75">
      <c r="A11" s="880">
        <v>6</v>
      </c>
      <c r="B11" s="881" t="s">
        <v>22</v>
      </c>
      <c r="C11" s="911"/>
      <c r="D11" s="912"/>
      <c r="E11" s="912"/>
      <c r="F11" s="913">
        <f t="shared" si="0"/>
        <v>0</v>
      </c>
      <c r="G11" s="914"/>
      <c r="H11" s="914"/>
      <c r="I11" s="914"/>
      <c r="J11" s="915">
        <f>SUM(G11:I11)</f>
        <v>0</v>
      </c>
      <c r="K11" s="879" t="e">
        <f t="shared" si="1"/>
        <v>#DIV/0!</v>
      </c>
    </row>
    <row r="12" spans="1:11" ht="12.75">
      <c r="A12" s="880">
        <v>7</v>
      </c>
      <c r="B12" s="881" t="s">
        <v>23</v>
      </c>
      <c r="C12" s="889"/>
      <c r="D12" s="890"/>
      <c r="E12" s="890"/>
      <c r="F12" s="877">
        <f t="shared" si="0"/>
        <v>0</v>
      </c>
      <c r="G12" s="24"/>
      <c r="H12" s="890"/>
      <c r="I12" s="24"/>
      <c r="J12" s="892">
        <f>SUM(G12:I12)</f>
        <v>0</v>
      </c>
      <c r="K12" s="879" t="e">
        <f t="shared" si="1"/>
        <v>#DIV/0!</v>
      </c>
    </row>
    <row r="13" spans="1:11" ht="15">
      <c r="A13" s="880">
        <v>8</v>
      </c>
      <c r="B13" s="881" t="s">
        <v>24</v>
      </c>
      <c r="C13" s="518"/>
      <c r="D13" s="916"/>
      <c r="E13" s="518"/>
      <c r="F13" s="917">
        <f t="shared" si="0"/>
        <v>0</v>
      </c>
      <c r="G13" s="518"/>
      <c r="H13" s="916"/>
      <c r="I13" s="518"/>
      <c r="J13" s="918">
        <f>SUM(G13:I13)</f>
        <v>0</v>
      </c>
      <c r="K13" s="919" t="e">
        <f t="shared" si="1"/>
        <v>#DIV/0!</v>
      </c>
    </row>
    <row r="14" spans="1:13" ht="15">
      <c r="A14" s="880"/>
      <c r="B14" s="881" t="s">
        <v>26</v>
      </c>
      <c r="C14" s="920"/>
      <c r="D14" s="920"/>
      <c r="E14" s="920"/>
      <c r="F14" s="920"/>
      <c r="G14" s="921"/>
      <c r="H14" s="921"/>
      <c r="I14" s="921"/>
      <c r="J14" s="918"/>
      <c r="K14" s="922"/>
      <c r="M14" s="518">
        <v>5622806.96</v>
      </c>
    </row>
    <row r="15" spans="1:11" ht="15">
      <c r="A15" s="880"/>
      <c r="B15" s="881" t="s">
        <v>25</v>
      </c>
      <c r="C15" s="889"/>
      <c r="D15" s="890"/>
      <c r="E15" s="890"/>
      <c r="F15" s="877">
        <f>SUM(C15:E15)</f>
        <v>0</v>
      </c>
      <c r="G15" s="24"/>
      <c r="H15" s="24"/>
      <c r="I15" s="24"/>
      <c r="J15" s="735">
        <f>SUM(G15:I15)</f>
        <v>0</v>
      </c>
      <c r="K15" s="879" t="e">
        <f>(J15/F15)*100</f>
        <v>#DIV/0!</v>
      </c>
    </row>
    <row r="16" spans="1:11" ht="12.75">
      <c r="A16" s="901">
        <v>9</v>
      </c>
      <c r="B16" s="902" t="s">
        <v>27</v>
      </c>
      <c r="C16" s="903">
        <v>4240</v>
      </c>
      <c r="D16" s="904">
        <v>2534.6</v>
      </c>
      <c r="E16" s="904"/>
      <c r="F16" s="877">
        <f>SUM(C16:E16)</f>
        <v>6774.6</v>
      </c>
      <c r="G16" s="27">
        <v>4240</v>
      </c>
      <c r="H16" s="45">
        <v>2534.6</v>
      </c>
      <c r="I16" s="27"/>
      <c r="J16" s="878">
        <f>SUM(G16:I16)</f>
        <v>6774.6</v>
      </c>
      <c r="K16" s="923">
        <f>(J16/F16)*100</f>
        <v>100</v>
      </c>
    </row>
    <row r="17" spans="1:11" ht="12.75">
      <c r="A17" s="924"/>
      <c r="B17" s="925" t="s">
        <v>75</v>
      </c>
      <c r="C17" s="926">
        <f>SUM(C11:C16)</f>
        <v>4240</v>
      </c>
      <c r="D17" s="926">
        <f>SUM(D11:D16)</f>
        <v>2534.6</v>
      </c>
      <c r="E17" s="926">
        <f>SUM(E11:E16)</f>
        <v>0</v>
      </c>
      <c r="F17" s="926">
        <f>SUM(C17:E17)</f>
        <v>6774.6</v>
      </c>
      <c r="G17" s="927">
        <f>SUM(G11:G16)</f>
        <v>4240</v>
      </c>
      <c r="H17" s="927">
        <f>SUM(H11:H16)</f>
        <v>2534.6</v>
      </c>
      <c r="I17" s="927">
        <f>SUM(I11:I16)</f>
        <v>0</v>
      </c>
      <c r="J17" s="927">
        <f>SUM(J11:J16)</f>
        <v>6774.6</v>
      </c>
      <c r="K17" s="928">
        <f>(J17/F17)*100</f>
        <v>100</v>
      </c>
    </row>
    <row r="18" spans="1:11" ht="12.75">
      <c r="A18" s="924"/>
      <c r="B18" s="925" t="s">
        <v>208</v>
      </c>
      <c r="C18" s="929">
        <f aca="true" t="shared" si="2" ref="C18:J18">(C10+C17)</f>
        <v>4240</v>
      </c>
      <c r="D18" s="929">
        <f t="shared" si="2"/>
        <v>2534.6</v>
      </c>
      <c r="E18" s="929">
        <f t="shared" si="2"/>
        <v>0</v>
      </c>
      <c r="F18" s="929">
        <f t="shared" si="2"/>
        <v>6774.6</v>
      </c>
      <c r="G18" s="929">
        <f t="shared" si="2"/>
        <v>4240</v>
      </c>
      <c r="H18" s="929">
        <f t="shared" si="2"/>
        <v>2534.6</v>
      </c>
      <c r="I18" s="929">
        <f t="shared" si="2"/>
        <v>0</v>
      </c>
      <c r="J18" s="929">
        <f t="shared" si="2"/>
        <v>6774.6</v>
      </c>
      <c r="K18" s="928">
        <f>(J18/F18)*100</f>
        <v>100</v>
      </c>
    </row>
    <row r="19" spans="1:11" ht="12.75">
      <c r="A19" s="907"/>
      <c r="B19" s="930"/>
      <c r="C19" s="929"/>
      <c r="D19" s="929"/>
      <c r="E19" s="929"/>
      <c r="F19" s="929"/>
      <c r="G19" s="929"/>
      <c r="H19" s="929"/>
      <c r="I19" s="929"/>
      <c r="J19" s="929"/>
      <c r="K19" s="931"/>
    </row>
    <row r="20" spans="1:11" ht="12.75">
      <c r="A20" s="932"/>
      <c r="B20" s="933"/>
      <c r="C20" s="934"/>
      <c r="D20" s="934"/>
      <c r="E20" s="934"/>
      <c r="F20" s="934"/>
      <c r="G20" s="934"/>
      <c r="H20" s="934"/>
      <c r="I20" s="935"/>
      <c r="J20" s="936"/>
      <c r="K20" s="937"/>
    </row>
    <row r="21" spans="1:11" ht="12.75">
      <c r="A21" s="938"/>
      <c r="B21" s="37"/>
      <c r="C21" s="939"/>
      <c r="D21" s="939"/>
      <c r="E21" s="939"/>
      <c r="F21" s="939"/>
      <c r="G21" s="20"/>
      <c r="H21" s="20"/>
      <c r="I21" s="20"/>
      <c r="J21" s="20"/>
      <c r="K21" s="940"/>
    </row>
    <row r="22" spans="1:11" ht="12.75">
      <c r="A22" s="938"/>
      <c r="B22" s="941"/>
      <c r="C22" s="939"/>
      <c r="D22" s="939"/>
      <c r="E22" s="939"/>
      <c r="F22" s="939"/>
      <c r="G22" s="20"/>
      <c r="H22" s="20"/>
      <c r="I22" s="20"/>
      <c r="J22" s="20"/>
      <c r="K22" s="940"/>
    </row>
    <row r="30" ht="12.75">
      <c r="J30" s="209"/>
    </row>
  </sheetData>
  <sheetProtection selectLockedCells="1" selectUnlockedCells="1"/>
  <mergeCells count="2">
    <mergeCell ref="G3:J3"/>
    <mergeCell ref="K3:K4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="120" zoomScaleNormal="120" zoomScalePageLayoutView="0" workbookViewId="0" topLeftCell="A1">
      <pane xSplit="2" ySplit="4" topLeftCell="C1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K19" sqref="K19"/>
    </sheetView>
  </sheetViews>
  <sheetFormatPr defaultColWidth="9.00390625" defaultRowHeight="12.75"/>
  <cols>
    <col min="1" max="1" width="4.875" style="0" customWidth="1"/>
    <col min="2" max="2" width="19.125" style="0" customWidth="1"/>
    <col min="3" max="3" width="5.625" style="0" customWidth="1"/>
    <col min="4" max="4" width="9.125" style="0" customWidth="1"/>
    <col min="5" max="5" width="6.375" style="0" customWidth="1"/>
    <col min="6" max="6" width="7.50390625" style="0" customWidth="1"/>
    <col min="7" max="7" width="6.50390625" style="0" customWidth="1"/>
    <col min="9" max="9" width="7.00390625" style="0" customWidth="1"/>
    <col min="10" max="10" width="10.50390625" style="0" customWidth="1"/>
    <col min="11" max="11" width="5.875" style="0" customWidth="1"/>
    <col min="12" max="12" width="7.625" style="0" customWidth="1"/>
    <col min="13" max="13" width="6.50390625" style="0" customWidth="1"/>
    <col min="14" max="14" width="9.375" style="0" customWidth="1"/>
  </cols>
  <sheetData>
    <row r="1" ht="15">
      <c r="B1" t="s">
        <v>201</v>
      </c>
    </row>
    <row r="2" ht="12.75">
      <c r="B2" t="s">
        <v>209</v>
      </c>
    </row>
    <row r="3" spans="1:14" ht="12.75">
      <c r="A3" s="942"/>
      <c r="B3" s="943" t="s">
        <v>142</v>
      </c>
      <c r="C3" s="944" t="s">
        <v>210</v>
      </c>
      <c r="D3" s="945"/>
      <c r="E3" s="946" t="s">
        <v>211</v>
      </c>
      <c r="F3" s="947"/>
      <c r="G3" s="948" t="s">
        <v>212</v>
      </c>
      <c r="H3" s="945"/>
      <c r="I3" s="946" t="s">
        <v>213</v>
      </c>
      <c r="J3" s="947"/>
      <c r="K3" s="948" t="s">
        <v>214</v>
      </c>
      <c r="L3" s="945"/>
      <c r="M3" s="946" t="s">
        <v>215</v>
      </c>
      <c r="N3" s="945"/>
    </row>
    <row r="4" spans="1:14" ht="42" customHeight="1">
      <c r="A4" s="949" t="s">
        <v>145</v>
      </c>
      <c r="B4" s="950"/>
      <c r="C4" s="951" t="s">
        <v>216</v>
      </c>
      <c r="D4" s="952" t="s">
        <v>217</v>
      </c>
      <c r="E4" s="953" t="s">
        <v>216</v>
      </c>
      <c r="F4" s="954" t="s">
        <v>217</v>
      </c>
      <c r="G4" s="951" t="s">
        <v>216</v>
      </c>
      <c r="H4" s="952" t="s">
        <v>217</v>
      </c>
      <c r="I4" s="953" t="s">
        <v>216</v>
      </c>
      <c r="J4" s="954" t="s">
        <v>217</v>
      </c>
      <c r="K4" s="951" t="s">
        <v>216</v>
      </c>
      <c r="L4" s="952" t="s">
        <v>217</v>
      </c>
      <c r="M4" s="955" t="s">
        <v>218</v>
      </c>
      <c r="N4" s="956" t="s">
        <v>217</v>
      </c>
    </row>
    <row r="5" spans="1:14" ht="12.75">
      <c r="A5" s="872">
        <v>1</v>
      </c>
      <c r="B5" s="873" t="s">
        <v>16</v>
      </c>
      <c r="C5" s="872"/>
      <c r="D5" s="957"/>
      <c r="E5" s="958"/>
      <c r="F5" s="877"/>
      <c r="G5" s="872"/>
      <c r="H5" s="957"/>
      <c r="I5" s="958"/>
      <c r="J5" s="877"/>
      <c r="K5" s="872"/>
      <c r="L5" s="957"/>
      <c r="M5" s="955">
        <f aca="true" t="shared" si="0" ref="M5:M16">C5+E5+G5+I5+K5</f>
        <v>0</v>
      </c>
      <c r="N5" s="959">
        <f aca="true" t="shared" si="1" ref="N5:N16">D5+F5+H5+J5+L5</f>
        <v>0</v>
      </c>
    </row>
    <row r="6" spans="1:14" ht="16.5" customHeight="1">
      <c r="A6" s="880">
        <v>2</v>
      </c>
      <c r="B6" s="881" t="s">
        <v>17</v>
      </c>
      <c r="C6" s="960"/>
      <c r="D6" s="961"/>
      <c r="E6" s="962"/>
      <c r="F6" s="963"/>
      <c r="G6" s="960"/>
      <c r="H6" s="961"/>
      <c r="I6" s="962"/>
      <c r="J6" s="963"/>
      <c r="K6" s="960"/>
      <c r="L6" s="961"/>
      <c r="M6" s="964">
        <f t="shared" si="0"/>
        <v>0</v>
      </c>
      <c r="N6" s="965">
        <f t="shared" si="1"/>
        <v>0</v>
      </c>
    </row>
    <row r="7" spans="1:14" ht="12.75">
      <c r="A7" s="880">
        <v>3</v>
      </c>
      <c r="B7" s="881" t="s">
        <v>18</v>
      </c>
      <c r="C7" s="880"/>
      <c r="D7" s="966"/>
      <c r="E7" s="967"/>
      <c r="F7" s="968"/>
      <c r="G7" s="880"/>
      <c r="H7" s="966"/>
      <c r="I7" s="967"/>
      <c r="J7" s="968"/>
      <c r="K7" s="880"/>
      <c r="L7" s="966"/>
      <c r="M7" s="955">
        <f t="shared" si="0"/>
        <v>0</v>
      </c>
      <c r="N7" s="959">
        <f t="shared" si="1"/>
        <v>0</v>
      </c>
    </row>
    <row r="8" spans="1:14" ht="12.75">
      <c r="A8" s="880">
        <v>4</v>
      </c>
      <c r="B8" s="881" t="s">
        <v>19</v>
      </c>
      <c r="C8" s="969"/>
      <c r="D8" s="970"/>
      <c r="E8" s="971"/>
      <c r="F8" s="972"/>
      <c r="G8" s="969"/>
      <c r="H8" s="970"/>
      <c r="I8" s="971"/>
      <c r="J8" s="972"/>
      <c r="K8" s="969"/>
      <c r="L8" s="970"/>
      <c r="M8" s="973">
        <f t="shared" si="0"/>
        <v>0</v>
      </c>
      <c r="N8" s="974">
        <f t="shared" si="1"/>
        <v>0</v>
      </c>
    </row>
    <row r="9" spans="1:14" ht="12.75">
      <c r="A9" s="901">
        <v>5</v>
      </c>
      <c r="B9" s="902" t="s">
        <v>20</v>
      </c>
      <c r="C9" s="901"/>
      <c r="D9" s="975"/>
      <c r="E9" s="976"/>
      <c r="F9" s="977"/>
      <c r="G9" s="901"/>
      <c r="H9" s="975"/>
      <c r="I9" s="976"/>
      <c r="J9" s="977"/>
      <c r="K9" s="901"/>
      <c r="L9" s="975"/>
      <c r="M9" s="955">
        <f t="shared" si="0"/>
        <v>0</v>
      </c>
      <c r="N9" s="959">
        <f t="shared" si="1"/>
        <v>0</v>
      </c>
    </row>
    <row r="10" spans="1:14" ht="30.75" customHeight="1">
      <c r="A10" s="907"/>
      <c r="B10" s="908" t="s">
        <v>138</v>
      </c>
      <c r="C10" s="907">
        <f aca="true" t="shared" si="2" ref="C10:L10">SUM(C5:C9)</f>
        <v>0</v>
      </c>
      <c r="D10" s="978">
        <f t="shared" si="2"/>
        <v>0</v>
      </c>
      <c r="E10" s="907">
        <f t="shared" si="2"/>
        <v>0</v>
      </c>
      <c r="F10" s="978">
        <f t="shared" si="2"/>
        <v>0</v>
      </c>
      <c r="G10" s="907">
        <f t="shared" si="2"/>
        <v>0</v>
      </c>
      <c r="H10" s="978">
        <f t="shared" si="2"/>
        <v>0</v>
      </c>
      <c r="I10" s="907">
        <f t="shared" si="2"/>
        <v>0</v>
      </c>
      <c r="J10" s="978">
        <f t="shared" si="2"/>
        <v>0</v>
      </c>
      <c r="K10" s="907">
        <f t="shared" si="2"/>
        <v>0</v>
      </c>
      <c r="L10" s="979">
        <f t="shared" si="2"/>
        <v>0</v>
      </c>
      <c r="M10" s="955">
        <f t="shared" si="0"/>
        <v>0</v>
      </c>
      <c r="N10" s="959">
        <f t="shared" si="1"/>
        <v>0</v>
      </c>
    </row>
    <row r="11" spans="1:14" ht="12.75">
      <c r="A11" s="880">
        <v>6</v>
      </c>
      <c r="B11" s="881" t="s">
        <v>22</v>
      </c>
      <c r="C11" s="980"/>
      <c r="D11" s="981"/>
      <c r="E11" s="982"/>
      <c r="F11" s="983"/>
      <c r="G11" s="980"/>
      <c r="H11" s="981"/>
      <c r="I11" s="982"/>
      <c r="J11" s="983"/>
      <c r="K11" s="980"/>
      <c r="L11" s="981"/>
      <c r="M11" s="984">
        <f t="shared" si="0"/>
        <v>0</v>
      </c>
      <c r="N11" s="985">
        <f t="shared" si="1"/>
        <v>0</v>
      </c>
    </row>
    <row r="12" spans="1:14" ht="12.75">
      <c r="A12" s="880">
        <v>7</v>
      </c>
      <c r="B12" s="881" t="s">
        <v>23</v>
      </c>
      <c r="C12" s="880"/>
      <c r="D12" s="966"/>
      <c r="E12" s="967"/>
      <c r="F12" s="968"/>
      <c r="G12" s="880"/>
      <c r="H12" s="966"/>
      <c r="I12" s="967"/>
      <c r="J12" s="968"/>
      <c r="K12" s="880"/>
      <c r="L12" s="966"/>
      <c r="M12" s="955">
        <f t="shared" si="0"/>
        <v>0</v>
      </c>
      <c r="N12" s="959">
        <f t="shared" si="1"/>
        <v>0</v>
      </c>
    </row>
    <row r="13" spans="1:14" ht="12.75">
      <c r="A13" s="880">
        <v>8</v>
      </c>
      <c r="B13" s="881" t="s">
        <v>24</v>
      </c>
      <c r="C13" s="986"/>
      <c r="D13" s="987"/>
      <c r="E13" s="988"/>
      <c r="F13" s="989"/>
      <c r="G13" s="986"/>
      <c r="H13" s="987"/>
      <c r="I13" s="988"/>
      <c r="J13" s="989"/>
      <c r="K13" s="986"/>
      <c r="L13" s="987"/>
      <c r="M13" s="990">
        <f t="shared" si="0"/>
        <v>0</v>
      </c>
      <c r="N13" s="991">
        <f t="shared" si="1"/>
        <v>0</v>
      </c>
    </row>
    <row r="14" spans="1:14" ht="12.75">
      <c r="A14" s="880"/>
      <c r="B14" s="881" t="s">
        <v>26</v>
      </c>
      <c r="C14" s="992"/>
      <c r="D14" s="912"/>
      <c r="E14" s="992"/>
      <c r="F14" s="912"/>
      <c r="G14" s="992"/>
      <c r="H14" s="912"/>
      <c r="I14" s="992"/>
      <c r="J14" s="912"/>
      <c r="K14" s="992"/>
      <c r="L14" s="912"/>
      <c r="M14" s="993">
        <f t="shared" si="0"/>
        <v>0</v>
      </c>
      <c r="N14" s="994">
        <f t="shared" si="1"/>
        <v>0</v>
      </c>
    </row>
    <row r="15" spans="1:14" ht="12.75">
      <c r="A15" s="880"/>
      <c r="B15" s="881" t="s">
        <v>25</v>
      </c>
      <c r="C15" s="872"/>
      <c r="D15" s="957"/>
      <c r="E15" s="958"/>
      <c r="F15" s="877"/>
      <c r="G15" s="872"/>
      <c r="H15" s="957"/>
      <c r="I15" s="958"/>
      <c r="J15" s="877"/>
      <c r="K15" s="872"/>
      <c r="L15" s="957"/>
      <c r="M15" s="993">
        <f t="shared" si="0"/>
        <v>0</v>
      </c>
      <c r="N15" s="994">
        <f t="shared" si="1"/>
        <v>0</v>
      </c>
    </row>
    <row r="16" spans="1:14" ht="12.75">
      <c r="A16" s="901">
        <v>9</v>
      </c>
      <c r="B16" s="902" t="s">
        <v>27</v>
      </c>
      <c r="C16" s="901">
        <v>31</v>
      </c>
      <c r="D16" s="975">
        <v>485.5</v>
      </c>
      <c r="E16" s="976">
        <v>1841</v>
      </c>
      <c r="F16" s="977">
        <v>3930.8</v>
      </c>
      <c r="G16" s="901">
        <v>24</v>
      </c>
      <c r="H16" s="975">
        <v>274.1</v>
      </c>
      <c r="I16" s="976">
        <v>122</v>
      </c>
      <c r="J16" s="977">
        <v>1278.3</v>
      </c>
      <c r="K16" s="901">
        <v>1</v>
      </c>
      <c r="L16" s="975">
        <v>1302.5</v>
      </c>
      <c r="M16" s="995">
        <f t="shared" si="0"/>
        <v>2019</v>
      </c>
      <c r="N16" s="996">
        <f t="shared" si="1"/>
        <v>7271.200000000001</v>
      </c>
    </row>
    <row r="17" spans="1:14" ht="12.75">
      <c r="A17" s="997"/>
      <c r="B17" s="998" t="s">
        <v>75</v>
      </c>
      <c r="C17" s="997">
        <f aca="true" t="shared" si="3" ref="C17:N17">SUM(C11:C16)</f>
        <v>31</v>
      </c>
      <c r="D17" s="999">
        <f t="shared" si="3"/>
        <v>485.5</v>
      </c>
      <c r="E17" s="997">
        <f t="shared" si="3"/>
        <v>1841</v>
      </c>
      <c r="F17" s="999">
        <f t="shared" si="3"/>
        <v>3930.8</v>
      </c>
      <c r="G17" s="997">
        <f t="shared" si="3"/>
        <v>24</v>
      </c>
      <c r="H17" s="999">
        <f t="shared" si="3"/>
        <v>274.1</v>
      </c>
      <c r="I17" s="997">
        <f t="shared" si="3"/>
        <v>122</v>
      </c>
      <c r="J17" s="999">
        <f t="shared" si="3"/>
        <v>1278.3</v>
      </c>
      <c r="K17" s="997">
        <f t="shared" si="3"/>
        <v>1</v>
      </c>
      <c r="L17" s="999">
        <f t="shared" si="3"/>
        <v>1302.5</v>
      </c>
      <c r="M17" s="997">
        <f t="shared" si="3"/>
        <v>2019</v>
      </c>
      <c r="N17" s="999">
        <f t="shared" si="3"/>
        <v>7271.200000000001</v>
      </c>
    </row>
    <row r="18" spans="1:14" ht="12.75">
      <c r="A18" s="997"/>
      <c r="B18" s="998" t="s">
        <v>219</v>
      </c>
      <c r="C18" s="1000">
        <f aca="true" t="shared" si="4" ref="C18:M18">(C9+C16)</f>
        <v>31</v>
      </c>
      <c r="D18" s="1000">
        <f t="shared" si="4"/>
        <v>485.5</v>
      </c>
      <c r="E18" s="1000">
        <f t="shared" si="4"/>
        <v>1841</v>
      </c>
      <c r="F18" s="1000">
        <f t="shared" si="4"/>
        <v>3930.8</v>
      </c>
      <c r="G18" s="1000">
        <f t="shared" si="4"/>
        <v>24</v>
      </c>
      <c r="H18" s="1000">
        <f t="shared" si="4"/>
        <v>274.1</v>
      </c>
      <c r="I18" s="1000">
        <f t="shared" si="4"/>
        <v>122</v>
      </c>
      <c r="J18" s="1000">
        <f t="shared" si="4"/>
        <v>1278.3</v>
      </c>
      <c r="K18" s="1000">
        <f t="shared" si="4"/>
        <v>1</v>
      </c>
      <c r="L18" s="1000">
        <f t="shared" si="4"/>
        <v>1302.5</v>
      </c>
      <c r="M18" s="1000">
        <f t="shared" si="4"/>
        <v>2019</v>
      </c>
      <c r="N18" s="1001">
        <f>(N10+N17)</f>
        <v>7271.200000000001</v>
      </c>
    </row>
    <row r="19" spans="1:14" ht="12.75">
      <c r="A19" s="1002"/>
      <c r="B19" s="1003"/>
      <c r="C19" s="1000"/>
      <c r="D19" s="1000"/>
      <c r="E19" s="1000"/>
      <c r="F19" s="1000"/>
      <c r="G19" s="1000"/>
      <c r="H19" s="1000"/>
      <c r="I19" s="1000"/>
      <c r="J19" s="1000"/>
      <c r="K19" s="1000"/>
      <c r="L19" s="1000"/>
      <c r="M19" s="1000"/>
      <c r="N19" s="1004"/>
    </row>
    <row r="20" spans="1:14" ht="12.75">
      <c r="A20" s="1005"/>
      <c r="B20" s="121"/>
      <c r="C20" s="1006"/>
      <c r="D20" s="875"/>
      <c r="E20" s="1006"/>
      <c r="F20" s="875"/>
      <c r="G20" s="1006"/>
      <c r="H20" s="875"/>
      <c r="I20" s="1006"/>
      <c r="J20" s="875"/>
      <c r="K20" s="1006"/>
      <c r="L20" s="875"/>
      <c r="M20" s="1006"/>
      <c r="N20" s="1007"/>
    </row>
    <row r="21" spans="1:14" ht="12.75">
      <c r="A21" s="1008"/>
      <c r="B21" s="23"/>
      <c r="C21" s="1009"/>
      <c r="D21" s="1010"/>
      <c r="E21" s="1009"/>
      <c r="F21" s="1010"/>
      <c r="G21" s="1009"/>
      <c r="H21" s="1010"/>
      <c r="I21" s="1009"/>
      <c r="J21" s="1010"/>
      <c r="K21" s="1009"/>
      <c r="L21" s="1010"/>
      <c r="M21" s="1009"/>
      <c r="N21" s="1011"/>
    </row>
    <row r="22" spans="1:14" ht="12.75">
      <c r="A22" s="1012"/>
      <c r="B22" s="1013"/>
      <c r="C22" s="1014"/>
      <c r="D22" s="1014"/>
      <c r="E22" s="1014"/>
      <c r="F22" s="1014"/>
      <c r="G22" s="1014"/>
      <c r="H22" s="1014"/>
      <c r="I22" s="1014"/>
      <c r="J22" s="1014"/>
      <c r="K22" s="1014"/>
      <c r="L22" s="1014"/>
      <c r="M22" s="1014"/>
      <c r="N22" s="1015"/>
    </row>
    <row r="23" ht="12.75">
      <c r="H23" t="s">
        <v>1</v>
      </c>
    </row>
  </sheetData>
  <sheetProtection selectLockedCells="1" selectUnlockedCells="1"/>
  <printOptions/>
  <pageMargins left="0.5902777777777778" right="0.39375" top="0.9840277777777777" bottom="0.9840277777777777" header="0.5118055555555555" footer="0.511805555555555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CH22"/>
  <sheetViews>
    <sheetView zoomScalePageLayoutView="0" workbookViewId="0" topLeftCell="A4">
      <selection activeCell="L13" sqref="L13"/>
    </sheetView>
  </sheetViews>
  <sheetFormatPr defaultColWidth="9.00390625" defaultRowHeight="12.75"/>
  <cols>
    <col min="1" max="1" width="4.375" style="0" customWidth="1"/>
    <col min="2" max="2" width="22.50390625" style="0" customWidth="1"/>
    <col min="3" max="3" width="8.50390625" style="0" customWidth="1"/>
    <col min="4" max="12" width="8.375" style="0" customWidth="1"/>
    <col min="13" max="24" width="9.50390625" style="0" customWidth="1"/>
    <col min="28" max="28" width="9.125" style="0" customWidth="1"/>
    <col min="29" max="29" width="10.50390625" style="0" customWidth="1"/>
    <col min="31" max="33" width="9.50390625" style="0" customWidth="1"/>
  </cols>
  <sheetData>
    <row r="2" spans="1:23" ht="13.5">
      <c r="A2" s="211"/>
      <c r="B2" s="1" t="s">
        <v>220</v>
      </c>
      <c r="C2" s="1016"/>
      <c r="D2" s="1016"/>
      <c r="E2" s="1016"/>
      <c r="F2" s="1016"/>
      <c r="G2" s="1016"/>
      <c r="H2" s="1016"/>
      <c r="I2" s="1016"/>
      <c r="J2" s="1016"/>
      <c r="K2" s="1016"/>
      <c r="L2" s="1016"/>
      <c r="M2" s="1016"/>
      <c r="N2" s="1016"/>
      <c r="O2" s="1016"/>
      <c r="P2" s="1016"/>
      <c r="Q2" s="1016"/>
      <c r="R2" s="1016"/>
      <c r="S2" s="1016"/>
      <c r="T2" s="1016"/>
      <c r="U2" s="1016"/>
      <c r="V2" s="1016"/>
      <c r="W2" s="1016"/>
    </row>
    <row r="3" spans="1:23" ht="13.5">
      <c r="A3" s="211"/>
      <c r="B3" s="1" t="s">
        <v>221</v>
      </c>
      <c r="C3" s="1016"/>
      <c r="D3" s="1016"/>
      <c r="E3" s="1016"/>
      <c r="F3" s="1016"/>
      <c r="G3" s="1016"/>
      <c r="H3" s="1016"/>
      <c r="I3" s="1016"/>
      <c r="J3" s="1016"/>
      <c r="K3" s="1016"/>
      <c r="L3" s="1016"/>
      <c r="M3" s="1016"/>
      <c r="N3" s="1016"/>
      <c r="O3" s="1016"/>
      <c r="P3" s="1016"/>
      <c r="Q3" s="1016"/>
      <c r="R3" s="1016"/>
      <c r="S3" s="1016"/>
      <c r="T3" s="1016"/>
      <c r="U3" s="1016"/>
      <c r="V3" s="1016"/>
      <c r="W3" s="1016"/>
    </row>
    <row r="4" spans="1:23" ht="13.5">
      <c r="A4" s="211"/>
      <c r="B4" s="1"/>
      <c r="C4" s="1016"/>
      <c r="D4" s="1016"/>
      <c r="E4" s="1016"/>
      <c r="F4" s="1016"/>
      <c r="G4" s="1016"/>
      <c r="H4" s="1016"/>
      <c r="I4" s="1016"/>
      <c r="J4" s="1016"/>
      <c r="K4" s="1016"/>
      <c r="L4" s="1016"/>
      <c r="M4" s="1016"/>
      <c r="N4" s="1016"/>
      <c r="O4" s="1016"/>
      <c r="P4" s="1016"/>
      <c r="Q4" s="1016"/>
      <c r="R4" s="1016"/>
      <c r="S4" s="1016"/>
      <c r="T4" s="1016"/>
      <c r="U4" s="1016"/>
      <c r="V4" s="1016"/>
      <c r="W4" s="1016"/>
    </row>
    <row r="5" spans="1:34" ht="66.75" customHeight="1">
      <c r="A5" s="1017" t="s">
        <v>145</v>
      </c>
      <c r="B5" s="1018" t="s">
        <v>142</v>
      </c>
      <c r="C5" s="1019" t="s">
        <v>222</v>
      </c>
      <c r="D5" s="1019" t="s">
        <v>223</v>
      </c>
      <c r="E5" s="1019" t="s">
        <v>224</v>
      </c>
      <c r="F5" s="1019" t="s">
        <v>225</v>
      </c>
      <c r="G5" s="1019" t="s">
        <v>226</v>
      </c>
      <c r="H5" s="1019" t="s">
        <v>227</v>
      </c>
      <c r="I5" s="1019" t="s">
        <v>228</v>
      </c>
      <c r="J5" s="1019" t="s">
        <v>229</v>
      </c>
      <c r="K5" s="1019" t="s">
        <v>230</v>
      </c>
      <c r="L5" s="1019" t="s">
        <v>231</v>
      </c>
      <c r="M5" s="1020" t="s">
        <v>232</v>
      </c>
      <c r="N5" s="1020" t="s">
        <v>232</v>
      </c>
      <c r="O5" s="1021" t="s">
        <v>232</v>
      </c>
      <c r="P5" s="1020" t="s">
        <v>232</v>
      </c>
      <c r="Q5" s="1020" t="s">
        <v>232</v>
      </c>
      <c r="R5" s="1020" t="s">
        <v>232</v>
      </c>
      <c r="S5" s="1020" t="s">
        <v>232</v>
      </c>
      <c r="T5" s="1020" t="s">
        <v>232</v>
      </c>
      <c r="U5" s="1020" t="s">
        <v>232</v>
      </c>
      <c r="V5" s="1020" t="s">
        <v>232</v>
      </c>
      <c r="W5" s="1020" t="s">
        <v>232</v>
      </c>
      <c r="X5" s="1020" t="s">
        <v>233</v>
      </c>
      <c r="Y5" s="1020" t="s">
        <v>233</v>
      </c>
      <c r="Z5" s="1020" t="s">
        <v>233</v>
      </c>
      <c r="AA5" s="1021" t="s">
        <v>233</v>
      </c>
      <c r="AB5" s="1022" t="s">
        <v>233</v>
      </c>
      <c r="AC5" s="1023" t="s">
        <v>233</v>
      </c>
      <c r="AD5" s="1023" t="s">
        <v>233</v>
      </c>
      <c r="AE5" s="1022" t="s">
        <v>233</v>
      </c>
      <c r="AF5" s="1023" t="s">
        <v>233</v>
      </c>
      <c r="AG5" s="1023" t="s">
        <v>233</v>
      </c>
      <c r="AH5" s="1023" t="s">
        <v>233</v>
      </c>
    </row>
    <row r="6" spans="1:34" ht="29.25" customHeight="1">
      <c r="A6" s="1024"/>
      <c r="B6" s="1025"/>
      <c r="C6" s="1026" t="s">
        <v>234</v>
      </c>
      <c r="D6" s="1026" t="s">
        <v>235</v>
      </c>
      <c r="E6" s="1026" t="s">
        <v>236</v>
      </c>
      <c r="F6" s="1026" t="s">
        <v>237</v>
      </c>
      <c r="G6" s="1026" t="s">
        <v>238</v>
      </c>
      <c r="H6" s="1026">
        <v>2014</v>
      </c>
      <c r="I6" s="1026">
        <v>2015</v>
      </c>
      <c r="J6" s="1026" t="s">
        <v>239</v>
      </c>
      <c r="K6" s="1026">
        <v>2017</v>
      </c>
      <c r="L6" s="1026">
        <v>2018</v>
      </c>
      <c r="M6" s="1026" t="s">
        <v>234</v>
      </c>
      <c r="N6" s="1026" t="s">
        <v>235</v>
      </c>
      <c r="O6" s="1027" t="s">
        <v>236</v>
      </c>
      <c r="P6" s="1026" t="s">
        <v>237</v>
      </c>
      <c r="Q6" s="1028" t="s">
        <v>238</v>
      </c>
      <c r="R6" s="1028" t="s">
        <v>240</v>
      </c>
      <c r="S6" s="1028">
        <v>2015</v>
      </c>
      <c r="T6" s="1028" t="s">
        <v>239</v>
      </c>
      <c r="U6" s="1028">
        <v>2017</v>
      </c>
      <c r="V6" s="1028">
        <v>2018</v>
      </c>
      <c r="W6" s="1028">
        <v>2020</v>
      </c>
      <c r="X6" s="1028" t="s">
        <v>234</v>
      </c>
      <c r="Y6" s="1028" t="s">
        <v>235</v>
      </c>
      <c r="Z6" s="19" t="s">
        <v>236</v>
      </c>
      <c r="AA6" s="144" t="s">
        <v>237</v>
      </c>
      <c r="AB6" s="1029" t="s">
        <v>238</v>
      </c>
      <c r="AC6" s="19" t="s">
        <v>240</v>
      </c>
      <c r="AD6" s="19" t="s">
        <v>241</v>
      </c>
      <c r="AE6" s="144" t="s">
        <v>239</v>
      </c>
      <c r="AF6" s="19">
        <v>2017</v>
      </c>
      <c r="AG6" s="19">
        <v>2018</v>
      </c>
      <c r="AH6" s="19">
        <v>2020</v>
      </c>
    </row>
    <row r="7" spans="1:34" ht="21.75" customHeight="1">
      <c r="A7" s="1030" t="s">
        <v>242</v>
      </c>
      <c r="B7" s="1031" t="s">
        <v>16</v>
      </c>
      <c r="C7" s="734">
        <v>62</v>
      </c>
      <c r="D7" s="734">
        <v>58</v>
      </c>
      <c r="E7" s="734">
        <v>63</v>
      </c>
      <c r="F7" s="1032">
        <v>60</v>
      </c>
      <c r="G7" s="734">
        <v>61</v>
      </c>
      <c r="H7" s="734">
        <v>61</v>
      </c>
      <c r="I7" s="734">
        <v>64</v>
      </c>
      <c r="J7" s="734">
        <v>60</v>
      </c>
      <c r="K7" s="734"/>
      <c r="L7" s="734"/>
      <c r="M7" s="1033">
        <v>407.29</v>
      </c>
      <c r="N7" s="1033">
        <v>407.29</v>
      </c>
      <c r="O7" s="1034">
        <v>407.3</v>
      </c>
      <c r="P7" s="582">
        <v>407.3</v>
      </c>
      <c r="Q7" s="1035">
        <v>407.3</v>
      </c>
      <c r="R7" s="1035">
        <v>407.3</v>
      </c>
      <c r="S7" s="1035">
        <v>407.3</v>
      </c>
      <c r="T7" s="1036">
        <v>407.3</v>
      </c>
      <c r="U7" s="1035"/>
      <c r="V7" s="1037"/>
      <c r="W7" s="1037"/>
      <c r="X7" s="1038">
        <f aca="true" t="shared" si="0" ref="X7:X15">M7/C7</f>
        <v>6.569193548387097</v>
      </c>
      <c r="Y7" s="1039">
        <f aca="true" t="shared" si="1" ref="Y7:Y15">N7/D7</f>
        <v>7.022241379310345</v>
      </c>
      <c r="Z7" s="604">
        <v>6.47</v>
      </c>
      <c r="AA7" s="1040">
        <v>6.79</v>
      </c>
      <c r="AB7" s="686">
        <v>6.68</v>
      </c>
      <c r="AC7" s="1041">
        <f aca="true" t="shared" si="2" ref="AC7:AC15">R7/H7</f>
        <v>6.677049180327869</v>
      </c>
      <c r="AD7" s="1042">
        <f aca="true" t="shared" si="3" ref="AD7:AD20">S7/I7</f>
        <v>6.3640625</v>
      </c>
      <c r="AE7" s="1041">
        <f>T7/J7</f>
        <v>6.788333333333333</v>
      </c>
      <c r="AF7" s="1042"/>
      <c r="AG7" s="19"/>
      <c r="AH7" s="19"/>
    </row>
    <row r="8" spans="1:86" ht="21.75" customHeight="1">
      <c r="A8" s="1043" t="s">
        <v>180</v>
      </c>
      <c r="B8" s="1044" t="s">
        <v>17</v>
      </c>
      <c r="C8" s="604">
        <v>364</v>
      </c>
      <c r="D8" s="604">
        <v>368</v>
      </c>
      <c r="E8" s="604">
        <v>409</v>
      </c>
      <c r="F8" s="1045">
        <v>415</v>
      </c>
      <c r="G8" s="604">
        <v>416</v>
      </c>
      <c r="H8" s="604">
        <v>353</v>
      </c>
      <c r="I8" s="604">
        <v>308</v>
      </c>
      <c r="J8" s="604">
        <v>313</v>
      </c>
      <c r="K8" s="604"/>
      <c r="L8" s="604"/>
      <c r="M8" s="1035">
        <v>2944</v>
      </c>
      <c r="N8" s="1035">
        <v>2944</v>
      </c>
      <c r="O8" s="1036">
        <v>2944</v>
      </c>
      <c r="P8" s="582">
        <v>3071.3</v>
      </c>
      <c r="Q8" s="1035">
        <v>3071.3</v>
      </c>
      <c r="R8" s="1035">
        <v>2704.6</v>
      </c>
      <c r="S8" s="1035">
        <v>2704.6</v>
      </c>
      <c r="T8" s="518" t="s">
        <v>243</v>
      </c>
      <c r="U8" s="581"/>
      <c r="V8" s="1046"/>
      <c r="W8" s="1046"/>
      <c r="X8" s="1038">
        <f t="shared" si="0"/>
        <v>8.087912087912088</v>
      </c>
      <c r="Y8" s="1039">
        <f t="shared" si="1"/>
        <v>8</v>
      </c>
      <c r="Z8" s="605">
        <v>7.2</v>
      </c>
      <c r="AA8" s="1047">
        <v>7.4</v>
      </c>
      <c r="AB8" s="1048">
        <v>7.3</v>
      </c>
      <c r="AC8" s="1049">
        <f t="shared" si="2"/>
        <v>7.661756373937677</v>
      </c>
      <c r="AD8" s="1042">
        <f t="shared" si="3"/>
        <v>8.78116883116883</v>
      </c>
      <c r="AE8" s="1041">
        <v>6.91</v>
      </c>
      <c r="AF8" s="1042"/>
      <c r="AG8" s="1050"/>
      <c r="AH8" s="1050"/>
      <c r="AI8" s="1051"/>
      <c r="AJ8" s="1051"/>
      <c r="AK8" s="1051"/>
      <c r="AL8" s="1051"/>
      <c r="AM8" s="1051"/>
      <c r="AN8" s="1051"/>
      <c r="AO8" s="1051"/>
      <c r="AP8" s="1051"/>
      <c r="AQ8" s="1051"/>
      <c r="AR8" s="1051"/>
      <c r="AS8" s="1051"/>
      <c r="AT8" s="1051"/>
      <c r="AU8" s="1051"/>
      <c r="AV8" s="1051"/>
      <c r="AW8" s="1051"/>
      <c r="AX8" s="1051"/>
      <c r="AY8" s="1051"/>
      <c r="AZ8" s="1051"/>
      <c r="BA8" s="1051"/>
      <c r="BB8" s="1051"/>
      <c r="BC8" s="1051"/>
      <c r="BD8" s="1051"/>
      <c r="BE8" s="1051"/>
      <c r="BF8" s="1051"/>
      <c r="BG8" s="1051"/>
      <c r="BH8" s="1051"/>
      <c r="BI8" s="1051"/>
      <c r="BJ8" s="1051"/>
      <c r="BK8" s="1051"/>
      <c r="BL8" s="1051"/>
      <c r="BM8" s="1051"/>
      <c r="BN8" s="1051"/>
      <c r="BO8" s="1051"/>
      <c r="BP8" s="1051"/>
      <c r="BQ8" s="1051"/>
      <c r="BR8" s="1051"/>
      <c r="BS8" s="1051"/>
      <c r="BT8" s="1051"/>
      <c r="BU8" s="1051"/>
      <c r="BV8" s="1051"/>
      <c r="BW8" s="1051"/>
      <c r="BX8" s="1051"/>
      <c r="BY8" s="1051"/>
      <c r="BZ8" s="1051"/>
      <c r="CA8" s="1051"/>
      <c r="CB8" s="1051"/>
      <c r="CC8" s="1051"/>
      <c r="CD8" s="679"/>
      <c r="CE8" s="679"/>
      <c r="CF8" s="679"/>
      <c r="CG8" s="679"/>
      <c r="CH8" s="679"/>
    </row>
    <row r="9" spans="1:34" ht="21.75" customHeight="1">
      <c r="A9" s="1043" t="s">
        <v>244</v>
      </c>
      <c r="B9" s="1044" t="s">
        <v>18</v>
      </c>
      <c r="C9" s="604">
        <v>105</v>
      </c>
      <c r="D9" s="604">
        <v>97</v>
      </c>
      <c r="E9" s="604">
        <v>101</v>
      </c>
      <c r="F9" s="1045">
        <v>103</v>
      </c>
      <c r="G9" s="604">
        <v>100</v>
      </c>
      <c r="H9" s="604">
        <v>100</v>
      </c>
      <c r="I9" s="604">
        <v>102</v>
      </c>
      <c r="J9" s="604">
        <v>101</v>
      </c>
      <c r="K9" s="604"/>
      <c r="L9" s="604"/>
      <c r="M9" s="1035">
        <v>617.2</v>
      </c>
      <c r="N9" s="1035">
        <v>617.2</v>
      </c>
      <c r="O9" s="1036">
        <v>617.2</v>
      </c>
      <c r="P9" s="582">
        <v>617.2</v>
      </c>
      <c r="Q9" s="1035">
        <v>617.2</v>
      </c>
      <c r="R9" s="1035">
        <v>617.2</v>
      </c>
      <c r="S9" s="1035">
        <v>617.2</v>
      </c>
      <c r="T9" s="1036">
        <v>617.2</v>
      </c>
      <c r="U9" s="1035"/>
      <c r="V9" s="1052"/>
      <c r="W9" s="1052"/>
      <c r="X9" s="1038">
        <f t="shared" si="0"/>
        <v>5.878095238095239</v>
      </c>
      <c r="Y9" s="1039">
        <f t="shared" si="1"/>
        <v>6.362886597938145</v>
      </c>
      <c r="Z9" s="605">
        <v>6.11</v>
      </c>
      <c r="AA9" s="1040">
        <v>5.99</v>
      </c>
      <c r="AB9" s="1053">
        <v>5.99</v>
      </c>
      <c r="AC9" s="1049">
        <f t="shared" si="2"/>
        <v>6.172000000000001</v>
      </c>
      <c r="AD9" s="1042">
        <f t="shared" si="3"/>
        <v>6.0509803921568635</v>
      </c>
      <c r="AE9" s="144">
        <v>6.05</v>
      </c>
      <c r="AF9" s="19"/>
      <c r="AG9" s="19"/>
      <c r="AH9" s="19"/>
    </row>
    <row r="10" spans="1:34" ht="21.75" customHeight="1">
      <c r="A10" s="1043" t="s">
        <v>181</v>
      </c>
      <c r="B10" s="1044" t="s">
        <v>19</v>
      </c>
      <c r="C10" s="604">
        <v>303</v>
      </c>
      <c r="D10" s="604">
        <v>303</v>
      </c>
      <c r="E10" s="604">
        <v>313</v>
      </c>
      <c r="F10" s="1045">
        <v>306</v>
      </c>
      <c r="G10" s="604">
        <v>305</v>
      </c>
      <c r="H10" s="604">
        <v>313</v>
      </c>
      <c r="I10" s="604">
        <v>307</v>
      </c>
      <c r="J10" s="604">
        <v>297</v>
      </c>
      <c r="K10" s="604"/>
      <c r="L10" s="604"/>
      <c r="M10" s="1035">
        <v>1916</v>
      </c>
      <c r="N10" s="1035">
        <v>1916</v>
      </c>
      <c r="O10" s="1036">
        <v>1916</v>
      </c>
      <c r="P10" s="582">
        <v>1916</v>
      </c>
      <c r="Q10" s="1035">
        <v>1916</v>
      </c>
      <c r="R10" s="1035">
        <v>1916</v>
      </c>
      <c r="S10" s="1035">
        <v>1916</v>
      </c>
      <c r="T10" s="1036">
        <v>1916</v>
      </c>
      <c r="U10" s="1035"/>
      <c r="V10" s="1052"/>
      <c r="W10" s="1052"/>
      <c r="X10" s="1038">
        <f t="shared" si="0"/>
        <v>6.323432343234323</v>
      </c>
      <c r="Y10" s="1039">
        <f t="shared" si="1"/>
        <v>6.323432343234323</v>
      </c>
      <c r="Z10" s="605">
        <v>6.12</v>
      </c>
      <c r="AA10" s="1040">
        <v>6.26</v>
      </c>
      <c r="AB10" s="1053">
        <v>6.28</v>
      </c>
      <c r="AC10" s="1049">
        <f t="shared" si="2"/>
        <v>6.121405750798722</v>
      </c>
      <c r="AD10" s="1042">
        <f t="shared" si="3"/>
        <v>6.241042345276873</v>
      </c>
      <c r="AE10" s="1041">
        <f>T10/J10</f>
        <v>6.451178451178452</v>
      </c>
      <c r="AF10" s="1042"/>
      <c r="AG10" s="19"/>
      <c r="AH10" s="19"/>
    </row>
    <row r="11" spans="1:34" ht="21.75" customHeight="1">
      <c r="A11" s="1054" t="s">
        <v>182</v>
      </c>
      <c r="B11" s="1055" t="s">
        <v>20</v>
      </c>
      <c r="C11" s="1056">
        <v>63</v>
      </c>
      <c r="D11" s="1056">
        <v>70</v>
      </c>
      <c r="E11" s="1056">
        <v>67</v>
      </c>
      <c r="F11" s="1057">
        <v>70</v>
      </c>
      <c r="G11" s="1056">
        <v>64</v>
      </c>
      <c r="H11" s="1056">
        <v>71</v>
      </c>
      <c r="I11" s="1056">
        <v>68</v>
      </c>
      <c r="J11" s="1056">
        <v>71</v>
      </c>
      <c r="K11" s="1056"/>
      <c r="L11" s="1056"/>
      <c r="M11" s="1058">
        <v>229.5</v>
      </c>
      <c r="N11" s="1058">
        <v>229.5</v>
      </c>
      <c r="O11" s="1059">
        <v>235.8</v>
      </c>
      <c r="P11" s="1060">
        <v>235.8</v>
      </c>
      <c r="Q11" s="1058">
        <v>235.8</v>
      </c>
      <c r="R11" s="1058">
        <v>480.3</v>
      </c>
      <c r="S11" s="1058">
        <v>335.8</v>
      </c>
      <c r="T11" s="1059">
        <v>335.8</v>
      </c>
      <c r="U11" s="1035"/>
      <c r="V11" s="1061"/>
      <c r="W11" s="1061"/>
      <c r="X11" s="1062">
        <f t="shared" si="0"/>
        <v>3.642857142857143</v>
      </c>
      <c r="Y11" s="1063">
        <f t="shared" si="1"/>
        <v>3.2785714285714285</v>
      </c>
      <c r="Z11" s="644">
        <v>3.52</v>
      </c>
      <c r="AA11" s="1064">
        <v>3.37</v>
      </c>
      <c r="AB11" s="1065">
        <v>3.37</v>
      </c>
      <c r="AC11" s="1066">
        <f t="shared" si="2"/>
        <v>6.764788732394367</v>
      </c>
      <c r="AD11" s="1067">
        <f t="shared" si="3"/>
        <v>4.938235294117647</v>
      </c>
      <c r="AE11" s="1068">
        <v>4.7</v>
      </c>
      <c r="AF11" s="19"/>
      <c r="AG11" s="19"/>
      <c r="AH11" s="45"/>
    </row>
    <row r="12" spans="1:34" ht="21.75" customHeight="1">
      <c r="A12" s="1069"/>
      <c r="B12" s="1070" t="s">
        <v>138</v>
      </c>
      <c r="C12" s="1071">
        <f aca="true" t="shared" si="4" ref="C12:K12">SUM(C7:C11)</f>
        <v>897</v>
      </c>
      <c r="D12" s="1071">
        <f t="shared" si="4"/>
        <v>896</v>
      </c>
      <c r="E12" s="1071">
        <f t="shared" si="4"/>
        <v>953</v>
      </c>
      <c r="F12" s="1072">
        <f t="shared" si="4"/>
        <v>954</v>
      </c>
      <c r="G12" s="1073">
        <f t="shared" si="4"/>
        <v>946</v>
      </c>
      <c r="H12" s="1073">
        <f t="shared" si="4"/>
        <v>898</v>
      </c>
      <c r="I12" s="1073">
        <f t="shared" si="4"/>
        <v>849</v>
      </c>
      <c r="J12" s="1073">
        <f t="shared" si="4"/>
        <v>842</v>
      </c>
      <c r="K12" s="1073">
        <f t="shared" si="4"/>
        <v>0</v>
      </c>
      <c r="L12" s="521"/>
      <c r="M12" s="1074">
        <f>SUM(M8:M11)</f>
        <v>5706.7</v>
      </c>
      <c r="N12" s="1075">
        <f>SUM(N8:N11)</f>
        <v>5706.7</v>
      </c>
      <c r="O12" s="1075">
        <f>SUM(O8:O11)</f>
        <v>5713</v>
      </c>
      <c r="P12" s="586">
        <f>SUM(P8:P11)</f>
        <v>5840.3</v>
      </c>
      <c r="Q12" s="586">
        <f>SUM(Q8:Q11)</f>
        <v>5840.3</v>
      </c>
      <c r="R12" s="586">
        <f aca="true" t="shared" si="5" ref="R12:W12">SUM(R7:R11)</f>
        <v>6125.400000000001</v>
      </c>
      <c r="S12" s="586">
        <f t="shared" si="5"/>
        <v>5980.900000000001</v>
      </c>
      <c r="T12" s="1076">
        <f t="shared" si="5"/>
        <v>3276.3</v>
      </c>
      <c r="U12" s="1076">
        <f t="shared" si="5"/>
        <v>0</v>
      </c>
      <c r="V12" s="1076">
        <f t="shared" si="5"/>
        <v>0</v>
      </c>
      <c r="W12" s="1076">
        <f t="shared" si="5"/>
        <v>0</v>
      </c>
      <c r="X12" s="1077">
        <f t="shared" si="0"/>
        <v>6.361984392419175</v>
      </c>
      <c r="Y12" s="1078">
        <f t="shared" si="1"/>
        <v>6.369084821428571</v>
      </c>
      <c r="Z12" s="1079">
        <f>O12/E12</f>
        <v>5.994753410283316</v>
      </c>
      <c r="AA12" s="1080">
        <f>P12/F12</f>
        <v>6.1219077568134175</v>
      </c>
      <c r="AB12" s="1079">
        <f>Q12/G12</f>
        <v>6.173678646934461</v>
      </c>
      <c r="AC12" s="1078">
        <f t="shared" si="2"/>
        <v>6.821158129175947</v>
      </c>
      <c r="AD12" s="1078">
        <f t="shared" si="3"/>
        <v>7.044640753828034</v>
      </c>
      <c r="AE12" s="1079">
        <f>T12/J12</f>
        <v>3.8910926365795726</v>
      </c>
      <c r="AF12" s="1079" t="e">
        <f>U12/K12</f>
        <v>#DIV/0!</v>
      </c>
      <c r="AG12" s="1042" t="e">
        <f>U12/K12</f>
        <v>#DIV/0!</v>
      </c>
      <c r="AH12" s="1042">
        <f>W12/M12</f>
        <v>0</v>
      </c>
    </row>
    <row r="13" spans="1:34" ht="21.75" customHeight="1">
      <c r="A13" s="1043" t="s">
        <v>180</v>
      </c>
      <c r="B13" s="1044" t="s">
        <v>22</v>
      </c>
      <c r="C13" s="1081">
        <v>152</v>
      </c>
      <c r="D13" s="1081">
        <v>148</v>
      </c>
      <c r="E13" s="1081">
        <v>151</v>
      </c>
      <c r="F13" s="1082">
        <v>149</v>
      </c>
      <c r="G13" s="1081">
        <v>150</v>
      </c>
      <c r="H13" s="1081">
        <v>152</v>
      </c>
      <c r="I13" s="1081">
        <v>151</v>
      </c>
      <c r="J13" s="1081">
        <v>149</v>
      </c>
      <c r="K13" s="1081"/>
      <c r="L13" s="1081"/>
      <c r="M13" s="1083">
        <v>691.5</v>
      </c>
      <c r="N13" s="1083">
        <v>691.5</v>
      </c>
      <c r="O13" s="1084">
        <v>691.5</v>
      </c>
      <c r="P13" s="1085">
        <v>691.5</v>
      </c>
      <c r="Q13" s="1083">
        <v>691.5</v>
      </c>
      <c r="R13" s="1083">
        <v>938.5</v>
      </c>
      <c r="S13" s="1083">
        <v>938.5</v>
      </c>
      <c r="T13" s="1084">
        <v>578.6</v>
      </c>
      <c r="U13" s="1083"/>
      <c r="V13" s="1086"/>
      <c r="W13" s="1086"/>
      <c r="X13" s="1087">
        <f t="shared" si="0"/>
        <v>4.5493421052631575</v>
      </c>
      <c r="Y13" s="1088">
        <f t="shared" si="1"/>
        <v>4.672297297297297</v>
      </c>
      <c r="Z13" s="1081">
        <v>4.58</v>
      </c>
      <c r="AA13" s="1089">
        <v>4.64</v>
      </c>
      <c r="AB13" s="1090">
        <v>4.58</v>
      </c>
      <c r="AC13" s="1091">
        <f t="shared" si="2"/>
        <v>6.1743421052631575</v>
      </c>
      <c r="AD13" s="1092">
        <f t="shared" si="3"/>
        <v>6.21523178807947</v>
      </c>
      <c r="AE13" s="1093">
        <v>3.85</v>
      </c>
      <c r="AF13" s="897"/>
      <c r="AG13" s="897"/>
      <c r="AH13" s="127"/>
    </row>
    <row r="14" spans="1:34" ht="21.75" customHeight="1">
      <c r="A14" s="1043" t="s">
        <v>244</v>
      </c>
      <c r="B14" s="1044" t="s">
        <v>23</v>
      </c>
      <c r="C14" s="1081">
        <v>151</v>
      </c>
      <c r="D14" s="1081">
        <v>151</v>
      </c>
      <c r="E14" s="1081">
        <v>150</v>
      </c>
      <c r="F14" s="1081">
        <v>150</v>
      </c>
      <c r="G14" s="1081">
        <v>151</v>
      </c>
      <c r="H14" s="1081">
        <v>148</v>
      </c>
      <c r="I14" s="1081">
        <v>147</v>
      </c>
      <c r="J14" s="1081">
        <v>151</v>
      </c>
      <c r="K14" s="1081"/>
      <c r="L14" s="1081"/>
      <c r="M14" s="1083">
        <v>765.3</v>
      </c>
      <c r="N14" s="1083">
        <v>976.1</v>
      </c>
      <c r="O14" s="1084">
        <v>976.1</v>
      </c>
      <c r="P14" s="1083">
        <v>976.1</v>
      </c>
      <c r="Q14" s="1083">
        <v>976.1</v>
      </c>
      <c r="R14" s="1083">
        <v>976.1</v>
      </c>
      <c r="S14" s="1083">
        <v>976.1</v>
      </c>
      <c r="T14" s="1084">
        <v>628.9</v>
      </c>
      <c r="U14" s="1083"/>
      <c r="V14" s="1094"/>
      <c r="W14" s="1094"/>
      <c r="X14" s="1087">
        <f t="shared" si="0"/>
        <v>5.068211920529801</v>
      </c>
      <c r="Y14" s="1088">
        <f t="shared" si="1"/>
        <v>6.464238410596026</v>
      </c>
      <c r="Z14" s="1081">
        <v>6.51</v>
      </c>
      <c r="AA14" s="1095">
        <v>6.51</v>
      </c>
      <c r="AB14" s="1096">
        <v>6.46</v>
      </c>
      <c r="AC14" s="1097">
        <f t="shared" si="2"/>
        <v>6.59527027027027</v>
      </c>
      <c r="AD14" s="1098">
        <f t="shared" si="3"/>
        <v>6.6401360544217685</v>
      </c>
      <c r="AE14" s="1099">
        <v>4.2</v>
      </c>
      <c r="AF14" s="897"/>
      <c r="AG14" s="897"/>
      <c r="AH14" s="19"/>
    </row>
    <row r="15" spans="1:34" ht="21.75" customHeight="1">
      <c r="A15" s="1043" t="s">
        <v>181</v>
      </c>
      <c r="B15" s="1044" t="s">
        <v>245</v>
      </c>
      <c r="C15" s="1081">
        <v>104</v>
      </c>
      <c r="D15" s="1081">
        <v>112</v>
      </c>
      <c r="E15" s="1081">
        <v>108</v>
      </c>
      <c r="F15" s="1082">
        <v>158</v>
      </c>
      <c r="G15" s="1081">
        <v>256</v>
      </c>
      <c r="H15" s="1081">
        <v>268</v>
      </c>
      <c r="I15" s="1081">
        <v>263</v>
      </c>
      <c r="J15" s="1081">
        <v>263</v>
      </c>
      <c r="K15" s="1081">
        <v>258</v>
      </c>
      <c r="L15" s="1081">
        <v>260</v>
      </c>
      <c r="M15" s="1083">
        <v>693</v>
      </c>
      <c r="N15" s="1083">
        <v>693</v>
      </c>
      <c r="O15" s="1084">
        <v>693</v>
      </c>
      <c r="P15" s="1085">
        <v>1082.7</v>
      </c>
      <c r="Q15" s="1083">
        <v>1906.8</v>
      </c>
      <c r="R15" s="1083">
        <v>1906.8</v>
      </c>
      <c r="S15" s="1083">
        <v>1906.8</v>
      </c>
      <c r="T15" s="1084">
        <v>1906.8</v>
      </c>
      <c r="U15" s="1083">
        <v>1977.53</v>
      </c>
      <c r="V15" s="1086">
        <v>1977.5</v>
      </c>
      <c r="W15" s="1086"/>
      <c r="X15" s="1087">
        <f t="shared" si="0"/>
        <v>6.663461538461538</v>
      </c>
      <c r="Y15" s="1088">
        <f t="shared" si="1"/>
        <v>6.1875</v>
      </c>
      <c r="Z15" s="1081">
        <v>6.42</v>
      </c>
      <c r="AA15" s="1100">
        <v>6.8</v>
      </c>
      <c r="AB15" s="1096">
        <v>7.3</v>
      </c>
      <c r="AC15" s="1097">
        <f t="shared" si="2"/>
        <v>7.114925373134328</v>
      </c>
      <c r="AD15" s="1098">
        <f t="shared" si="3"/>
        <v>7.250190114068441</v>
      </c>
      <c r="AE15" s="1101">
        <v>7.25</v>
      </c>
      <c r="AF15" s="1102">
        <v>7.66</v>
      </c>
      <c r="AG15" s="897">
        <v>7.6</v>
      </c>
      <c r="AH15" s="897"/>
    </row>
    <row r="16" spans="1:34" ht="21.75" customHeight="1">
      <c r="A16" s="1043" t="s">
        <v>182</v>
      </c>
      <c r="B16" s="1044" t="s">
        <v>25</v>
      </c>
      <c r="C16" s="1081"/>
      <c r="D16" s="1081"/>
      <c r="E16" s="1081"/>
      <c r="F16" s="1082"/>
      <c r="G16" s="1081"/>
      <c r="H16" s="1081"/>
      <c r="I16" s="1081">
        <v>58</v>
      </c>
      <c r="J16" s="1081">
        <v>62</v>
      </c>
      <c r="K16" s="1081"/>
      <c r="L16" s="1081"/>
      <c r="M16" s="1083"/>
      <c r="N16" s="1083"/>
      <c r="O16" s="1084"/>
      <c r="P16" s="1085"/>
      <c r="Q16" s="1083"/>
      <c r="R16" s="1083"/>
      <c r="S16" s="1083">
        <v>389</v>
      </c>
      <c r="T16" s="1084">
        <v>389</v>
      </c>
      <c r="U16" s="1083"/>
      <c r="V16" s="1094"/>
      <c r="W16" s="1094"/>
      <c r="X16" s="1087"/>
      <c r="Y16" s="1088"/>
      <c r="Z16" s="745"/>
      <c r="AA16" s="1103"/>
      <c r="AB16" s="1104"/>
      <c r="AC16" s="1105"/>
      <c r="AD16" s="1098">
        <f t="shared" si="3"/>
        <v>6.706896551724138</v>
      </c>
      <c r="AE16" s="1099">
        <v>6.27</v>
      </c>
      <c r="AF16" s="897"/>
      <c r="AG16" s="897"/>
      <c r="AH16" s="19"/>
    </row>
    <row r="17" spans="1:34" ht="21.75" customHeight="1">
      <c r="A17" s="1054" t="s">
        <v>246</v>
      </c>
      <c r="B17" s="1055" t="s">
        <v>27</v>
      </c>
      <c r="C17" s="1106">
        <v>341</v>
      </c>
      <c r="D17" s="1106">
        <v>340</v>
      </c>
      <c r="E17" s="1106">
        <v>343</v>
      </c>
      <c r="F17" s="1107">
        <v>343</v>
      </c>
      <c r="G17" s="1106">
        <v>395</v>
      </c>
      <c r="H17" s="1106">
        <v>397</v>
      </c>
      <c r="I17" s="1106">
        <v>499</v>
      </c>
      <c r="J17" s="1108">
        <v>504</v>
      </c>
      <c r="K17" s="1108"/>
      <c r="L17" s="1108"/>
      <c r="M17" s="1109">
        <v>2377</v>
      </c>
      <c r="N17" s="1109">
        <v>2377</v>
      </c>
      <c r="O17" s="1110">
        <v>2377</v>
      </c>
      <c r="P17" s="1111">
        <v>2377</v>
      </c>
      <c r="Q17" s="1109">
        <v>2813</v>
      </c>
      <c r="R17" s="1109">
        <v>2813</v>
      </c>
      <c r="S17" s="1109">
        <v>3011</v>
      </c>
      <c r="T17" s="1110">
        <v>3039.2</v>
      </c>
      <c r="U17" s="1083"/>
      <c r="V17" s="1112"/>
      <c r="W17" s="1110">
        <v>3039.2</v>
      </c>
      <c r="X17" s="1113">
        <f aca="true" t="shared" si="6" ref="X17:Y20">M17/C17</f>
        <v>6.970674486803519</v>
      </c>
      <c r="Y17" s="1108">
        <f t="shared" si="6"/>
        <v>6.991176470588235</v>
      </c>
      <c r="Z17" s="1114">
        <v>6.93</v>
      </c>
      <c r="AA17" s="1115">
        <v>6.93</v>
      </c>
      <c r="AB17" s="1116">
        <v>7.12</v>
      </c>
      <c r="AC17" s="1097">
        <f>R17/H17</f>
        <v>7.085642317380352</v>
      </c>
      <c r="AD17" s="1098">
        <f t="shared" si="3"/>
        <v>6.034068136272545</v>
      </c>
      <c r="AE17" s="1117">
        <v>6.03</v>
      </c>
      <c r="AF17" s="900"/>
      <c r="AG17" s="897"/>
      <c r="AH17" s="1117">
        <v>6.03</v>
      </c>
    </row>
    <row r="18" spans="1:34" ht="21.75" customHeight="1">
      <c r="A18" s="1069" t="s">
        <v>1</v>
      </c>
      <c r="B18" s="1070" t="s">
        <v>75</v>
      </c>
      <c r="C18" s="1118">
        <f aca="true" t="shared" si="7" ref="C18:K18">SUM(C13:C17)</f>
        <v>748</v>
      </c>
      <c r="D18" s="1118">
        <f t="shared" si="7"/>
        <v>751</v>
      </c>
      <c r="E18" s="1118">
        <f t="shared" si="7"/>
        <v>752</v>
      </c>
      <c r="F18" s="1119">
        <f t="shared" si="7"/>
        <v>800</v>
      </c>
      <c r="G18" s="1119">
        <f t="shared" si="7"/>
        <v>952</v>
      </c>
      <c r="H18" s="1119">
        <f t="shared" si="7"/>
        <v>965</v>
      </c>
      <c r="I18" s="1119">
        <f t="shared" si="7"/>
        <v>1118</v>
      </c>
      <c r="J18" s="1119">
        <f t="shared" si="7"/>
        <v>1129</v>
      </c>
      <c r="K18" s="1119">
        <f t="shared" si="7"/>
        <v>258</v>
      </c>
      <c r="L18" s="1120"/>
      <c r="M18" s="1121">
        <f aca="true" t="shared" si="8" ref="M18:W18">SUM(M13:M17)</f>
        <v>4526.8</v>
      </c>
      <c r="N18" s="1121">
        <f t="shared" si="8"/>
        <v>4737.6</v>
      </c>
      <c r="O18" s="1121">
        <f t="shared" si="8"/>
        <v>4737.6</v>
      </c>
      <c r="P18" s="1120">
        <f t="shared" si="8"/>
        <v>5127.3</v>
      </c>
      <c r="Q18" s="1122">
        <f t="shared" si="8"/>
        <v>6387.4</v>
      </c>
      <c r="R18" s="1122">
        <f t="shared" si="8"/>
        <v>6634.4</v>
      </c>
      <c r="S18" s="1123">
        <f t="shared" si="8"/>
        <v>7221.4</v>
      </c>
      <c r="T18" s="1124">
        <f t="shared" si="8"/>
        <v>6542.5</v>
      </c>
      <c r="U18" s="1124">
        <f t="shared" si="8"/>
        <v>1977.53</v>
      </c>
      <c r="V18" s="1124">
        <f t="shared" si="8"/>
        <v>1977.5</v>
      </c>
      <c r="W18" s="1125">
        <f t="shared" si="8"/>
        <v>3039.2</v>
      </c>
      <c r="X18" s="1126">
        <f t="shared" si="6"/>
        <v>6.051871657754011</v>
      </c>
      <c r="Y18" s="1127">
        <f t="shared" si="6"/>
        <v>6.3083888149134495</v>
      </c>
      <c r="Z18" s="1127">
        <f>O18/E18</f>
        <v>6.300000000000001</v>
      </c>
      <c r="AA18" s="1128">
        <f>P18/F18</f>
        <v>6.409125</v>
      </c>
      <c r="AB18" s="1097">
        <f>Q18/G18</f>
        <v>6.709453781512605</v>
      </c>
      <c r="AC18" s="1097">
        <f>R18/H18</f>
        <v>6.875025906735751</v>
      </c>
      <c r="AD18" s="1129">
        <f t="shared" si="3"/>
        <v>6.459212880143112</v>
      </c>
      <c r="AE18" s="1097">
        <f>U18/M18</f>
        <v>0.4368494300609702</v>
      </c>
      <c r="AF18" s="1129"/>
      <c r="AG18" s="897"/>
      <c r="AH18" s="19"/>
    </row>
    <row r="19" spans="1:34" ht="21.75" customHeight="1">
      <c r="A19" s="1130" t="s">
        <v>242</v>
      </c>
      <c r="B19" s="1131" t="s">
        <v>247</v>
      </c>
      <c r="C19" s="1132">
        <v>114</v>
      </c>
      <c r="D19" s="1132">
        <v>112</v>
      </c>
      <c r="E19" s="1132">
        <v>111</v>
      </c>
      <c r="F19" s="1133">
        <v>108</v>
      </c>
      <c r="G19" s="1132">
        <v>104</v>
      </c>
      <c r="H19" s="1132">
        <v>101</v>
      </c>
      <c r="I19" s="1132">
        <v>88</v>
      </c>
      <c r="J19" s="1132"/>
      <c r="K19" s="1132"/>
      <c r="L19" s="1132"/>
      <c r="M19" s="1134">
        <v>1052</v>
      </c>
      <c r="N19" s="1134">
        <v>1052</v>
      </c>
      <c r="O19" s="1135">
        <v>1052</v>
      </c>
      <c r="P19" s="1136">
        <v>1877.86</v>
      </c>
      <c r="Q19" s="1083">
        <v>1877.9</v>
      </c>
      <c r="R19" s="1083">
        <v>626.6</v>
      </c>
      <c r="S19" s="1083">
        <v>626.6</v>
      </c>
      <c r="T19" s="1084">
        <v>626.6</v>
      </c>
      <c r="U19" s="1083"/>
      <c r="V19" s="1137"/>
      <c r="W19" s="1137"/>
      <c r="X19" s="1087">
        <f t="shared" si="6"/>
        <v>9.228070175438596</v>
      </c>
      <c r="Y19" s="1088">
        <f t="shared" si="6"/>
        <v>9.392857142857142</v>
      </c>
      <c r="Z19" s="745">
        <v>9.48</v>
      </c>
      <c r="AA19" s="1138">
        <v>17.4</v>
      </c>
      <c r="AB19" s="1139">
        <v>18.1</v>
      </c>
      <c r="AC19" s="1097">
        <f>R19/H19</f>
        <v>6.203960396039604</v>
      </c>
      <c r="AD19" s="1098">
        <f t="shared" si="3"/>
        <v>7.120454545454546</v>
      </c>
      <c r="AE19" s="1140" t="e">
        <f>T19/J19</f>
        <v>#DIV/0!</v>
      </c>
      <c r="AF19" s="1098" t="e">
        <f>U19/K19</f>
        <v>#DIV/0!</v>
      </c>
      <c r="AG19" s="1098" t="e">
        <f>U19/K19</f>
        <v>#DIV/0!</v>
      </c>
      <c r="AH19" s="1098">
        <f>W19/M19</f>
        <v>0</v>
      </c>
    </row>
    <row r="20" spans="1:34" ht="21.75" customHeight="1">
      <c r="A20" s="1069"/>
      <c r="B20" s="1070" t="s">
        <v>42</v>
      </c>
      <c r="C20" s="1071">
        <f aca="true" t="shared" si="9" ref="C20:K20">C12+C18+C19</f>
        <v>1759</v>
      </c>
      <c r="D20" s="1071">
        <f t="shared" si="9"/>
        <v>1759</v>
      </c>
      <c r="E20" s="1071">
        <f t="shared" si="9"/>
        <v>1816</v>
      </c>
      <c r="F20" s="1072">
        <f t="shared" si="9"/>
        <v>1862</v>
      </c>
      <c r="G20" s="1072">
        <f t="shared" si="9"/>
        <v>2002</v>
      </c>
      <c r="H20" s="1072">
        <f t="shared" si="9"/>
        <v>1964</v>
      </c>
      <c r="I20" s="1072">
        <f t="shared" si="9"/>
        <v>2055</v>
      </c>
      <c r="J20" s="1072">
        <f t="shared" si="9"/>
        <v>1971</v>
      </c>
      <c r="K20" s="1072">
        <f t="shared" si="9"/>
        <v>258</v>
      </c>
      <c r="L20" s="1073"/>
      <c r="M20" s="1141">
        <f>M12+M18+M19</f>
        <v>11285.5</v>
      </c>
      <c r="N20" s="1141">
        <f>N12+N18+N19</f>
        <v>11496.3</v>
      </c>
      <c r="O20" s="1141">
        <f>O12+O18+O19</f>
        <v>11502.6</v>
      </c>
      <c r="P20" s="1073">
        <f>P12+P18+P19</f>
        <v>12845.460000000001</v>
      </c>
      <c r="Q20" s="1142">
        <f>Q12+Q18+Q19</f>
        <v>14105.6</v>
      </c>
      <c r="R20" s="586">
        <f>SUM(R15:R19)</f>
        <v>11980.800000000001</v>
      </c>
      <c r="S20" s="1141">
        <f>S12+S18+S19</f>
        <v>13828.9</v>
      </c>
      <c r="T20" s="1141">
        <f>T12+T18+T19</f>
        <v>10445.4</v>
      </c>
      <c r="U20" s="1141">
        <f>U12+U18+U19</f>
        <v>1977.53</v>
      </c>
      <c r="V20" s="1141">
        <f>V12+V18+V19</f>
        <v>1977.5</v>
      </c>
      <c r="W20" s="1143">
        <f>W12+W18+W19</f>
        <v>3039.2</v>
      </c>
      <c r="X20" s="1144">
        <f t="shared" si="6"/>
        <v>6.415861284820921</v>
      </c>
      <c r="Y20" s="1145">
        <f t="shared" si="6"/>
        <v>6.535702103467879</v>
      </c>
      <c r="Z20" s="1145">
        <f>O20/E20</f>
        <v>6.334030837004406</v>
      </c>
      <c r="AA20" s="1146">
        <f>P20/F20</f>
        <v>6.8987432867884</v>
      </c>
      <c r="AB20" s="1049">
        <f>Q20/G20</f>
        <v>7.045754245754246</v>
      </c>
      <c r="AC20" s="1049">
        <f>R20/H20</f>
        <v>6.100203665987781</v>
      </c>
      <c r="AD20" s="1147">
        <f t="shared" si="3"/>
        <v>6.729391727493917</v>
      </c>
      <c r="AE20" s="1049">
        <f>X20/M20</f>
        <v>0.0005685048322910744</v>
      </c>
      <c r="AF20" s="1147"/>
      <c r="AG20" s="19"/>
      <c r="AH20" s="19"/>
    </row>
    <row r="21" spans="1:13" ht="12.75">
      <c r="A21" s="211"/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</row>
    <row r="22" spans="1:13" ht="12.75">
      <c r="A22" s="211"/>
      <c r="B22" s="211"/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1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Q37"/>
  <sheetViews>
    <sheetView zoomScalePageLayoutView="0" workbookViewId="0" topLeftCell="A1">
      <pane xSplit="1" ySplit="4" topLeftCell="K5" activePane="bottomRight" state="frozen"/>
      <selection pane="topLeft" activeCell="A1" sqref="A1"/>
      <selection pane="topRight" activeCell="K1" sqref="K1"/>
      <selection pane="bottomLeft" activeCell="A5" sqref="A5"/>
      <selection pane="bottomRight" activeCell="Y14" sqref="Y14"/>
    </sheetView>
  </sheetViews>
  <sheetFormatPr defaultColWidth="9.00390625" defaultRowHeight="12.75"/>
  <cols>
    <col min="1" max="1" width="22.00390625" style="0" customWidth="1"/>
    <col min="2" max="2" width="8.375" style="0" customWidth="1"/>
    <col min="3" max="3" width="8.50390625" style="0" customWidth="1"/>
    <col min="4" max="4" width="6.50390625" style="0" customWidth="1"/>
    <col min="5" max="5" width="8.00390625" style="0" customWidth="1"/>
    <col min="6" max="6" width="6.375" style="0" customWidth="1"/>
    <col min="7" max="7" width="7.125" style="0" customWidth="1"/>
    <col min="8" max="8" width="5.50390625" style="0" customWidth="1"/>
    <col min="9" max="9" width="6.625" style="0" customWidth="1"/>
    <col min="10" max="10" width="5.00390625" style="0" customWidth="1"/>
    <col min="11" max="11" width="5.875" style="0" customWidth="1"/>
    <col min="12" max="12" width="5.625" style="0" customWidth="1"/>
    <col min="13" max="13" width="9.00390625" style="0" customWidth="1"/>
    <col min="14" max="14" width="6.125" style="0" customWidth="1"/>
    <col min="15" max="15" width="7.00390625" style="0" customWidth="1"/>
    <col min="16" max="16" width="7.50390625" style="0" customWidth="1"/>
    <col min="17" max="17" width="7.375" style="0" customWidth="1"/>
    <col min="24" max="24" width="13.375" style="0" customWidth="1"/>
  </cols>
  <sheetData>
    <row r="1" spans="1:16" ht="12.75">
      <c r="A1" s="210" t="s">
        <v>248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</row>
    <row r="2" spans="1:16" ht="9" customHeight="1">
      <c r="A2" s="211"/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</row>
    <row r="3" spans="1:43" ht="50.25" customHeight="1">
      <c r="A3" s="1148" t="s">
        <v>7</v>
      </c>
      <c r="B3" s="1704" t="s">
        <v>249</v>
      </c>
      <c r="C3" s="1705" t="s">
        <v>250</v>
      </c>
      <c r="D3" s="1705" t="s">
        <v>251</v>
      </c>
      <c r="E3" s="1705" t="s">
        <v>252</v>
      </c>
      <c r="F3" s="1705" t="s">
        <v>253</v>
      </c>
      <c r="G3" s="1705" t="s">
        <v>254</v>
      </c>
      <c r="H3" s="1149" t="s">
        <v>255</v>
      </c>
      <c r="I3" s="1150"/>
      <c r="J3" s="1707" t="s">
        <v>256</v>
      </c>
      <c r="K3" s="1707"/>
      <c r="L3" s="1707" t="s">
        <v>257</v>
      </c>
      <c r="M3" s="1707"/>
      <c r="N3" s="1707" t="s">
        <v>258</v>
      </c>
      <c r="O3" s="1707"/>
      <c r="P3" s="1707" t="s">
        <v>259</v>
      </c>
      <c r="Q3" s="1707"/>
      <c r="R3" s="1151" t="s">
        <v>1</v>
      </c>
      <c r="S3" s="1702" t="s">
        <v>260</v>
      </c>
      <c r="T3" s="1703" t="s">
        <v>261</v>
      </c>
      <c r="U3" s="1703" t="s">
        <v>262</v>
      </c>
      <c r="V3" s="1703" t="s">
        <v>263</v>
      </c>
      <c r="W3" s="1703" t="s">
        <v>264</v>
      </c>
      <c r="X3" s="1702" t="s">
        <v>265</v>
      </c>
      <c r="Y3" s="1703" t="s">
        <v>266</v>
      </c>
      <c r="Z3" s="1152"/>
      <c r="AA3" s="1152"/>
      <c r="AB3" s="1152"/>
      <c r="AC3" s="1152"/>
      <c r="AD3" s="1152"/>
      <c r="AE3" s="1152"/>
      <c r="AF3" s="1152"/>
      <c r="AG3" s="1152"/>
      <c r="AH3" s="1152"/>
      <c r="AI3" s="1152"/>
      <c r="AJ3" s="1152"/>
      <c r="AK3" s="1152"/>
      <c r="AL3" s="1152"/>
      <c r="AM3" s="1152"/>
      <c r="AN3" s="1152"/>
      <c r="AO3" s="1152"/>
      <c r="AP3" s="1152"/>
      <c r="AQ3" s="1152"/>
    </row>
    <row r="4" spans="1:25" ht="48" customHeight="1">
      <c r="A4" s="613"/>
      <c r="B4" s="1704"/>
      <c r="C4" s="1705"/>
      <c r="D4" s="1705"/>
      <c r="E4" s="1705"/>
      <c r="F4" s="1705"/>
      <c r="G4" s="1705"/>
      <c r="H4" s="610" t="s">
        <v>216</v>
      </c>
      <c r="I4" s="1153" t="s">
        <v>267</v>
      </c>
      <c r="J4" s="1154" t="s">
        <v>216</v>
      </c>
      <c r="K4" s="1155" t="s">
        <v>267</v>
      </c>
      <c r="L4" s="1156" t="s">
        <v>153</v>
      </c>
      <c r="M4" s="1153" t="s">
        <v>268</v>
      </c>
      <c r="N4" s="1154" t="s">
        <v>269</v>
      </c>
      <c r="O4" s="1155" t="s">
        <v>270</v>
      </c>
      <c r="P4" s="1157" t="s">
        <v>94</v>
      </c>
      <c r="Q4" s="1153" t="s">
        <v>271</v>
      </c>
      <c r="R4" s="1151" t="s">
        <v>272</v>
      </c>
      <c r="S4" s="1702"/>
      <c r="T4" s="1703"/>
      <c r="U4" s="1703"/>
      <c r="V4" s="1703"/>
      <c r="W4" s="1703"/>
      <c r="X4" s="1702"/>
      <c r="Y4" s="1703"/>
    </row>
    <row r="5" spans="1:25" ht="15">
      <c r="A5" s="1158" t="s">
        <v>16</v>
      </c>
      <c r="B5" s="1159">
        <v>2594</v>
      </c>
      <c r="C5" s="1159"/>
      <c r="D5" s="1160"/>
      <c r="E5" s="1159"/>
      <c r="F5" s="1160"/>
      <c r="G5" s="1159"/>
      <c r="H5" s="789"/>
      <c r="I5" s="1161"/>
      <c r="J5" s="786"/>
      <c r="K5" s="1162"/>
      <c r="L5" s="789"/>
      <c r="M5" s="1161"/>
      <c r="N5" s="786"/>
      <c r="O5" s="1162"/>
      <c r="P5" s="789"/>
      <c r="Q5" s="1161"/>
      <c r="R5" s="1163"/>
      <c r="S5" s="1164"/>
      <c r="T5" s="1164"/>
      <c r="U5" s="1165"/>
      <c r="V5" s="1166"/>
      <c r="W5" s="1166"/>
      <c r="X5" s="1166"/>
      <c r="Y5" s="1167"/>
    </row>
    <row r="6" spans="1:25" ht="15">
      <c r="A6" s="1158" t="s">
        <v>17</v>
      </c>
      <c r="B6" s="1168">
        <v>6030</v>
      </c>
      <c r="C6" s="1168"/>
      <c r="D6" s="1169"/>
      <c r="E6" s="1168"/>
      <c r="F6" s="1169"/>
      <c r="G6" s="1168"/>
      <c r="H6" s="1170"/>
      <c r="I6" s="1171"/>
      <c r="J6" s="1172"/>
      <c r="K6" s="1173"/>
      <c r="L6" s="1170"/>
      <c r="M6" s="1171"/>
      <c r="N6" s="1172"/>
      <c r="O6" s="1173"/>
      <c r="P6" s="1170"/>
      <c r="Q6" s="1171"/>
      <c r="R6" s="1158"/>
      <c r="S6" s="1174"/>
      <c r="T6" s="1174"/>
      <c r="U6" s="1053"/>
      <c r="V6" s="1174"/>
      <c r="W6" s="1174"/>
      <c r="X6" s="1174"/>
      <c r="Y6" s="1175"/>
    </row>
    <row r="7" spans="1:25" ht="15">
      <c r="A7" s="1174" t="s">
        <v>18</v>
      </c>
      <c r="B7" s="1175">
        <v>6000</v>
      </c>
      <c r="C7" s="1175"/>
      <c r="D7" s="1176"/>
      <c r="E7" s="1175"/>
      <c r="F7" s="1176"/>
      <c r="G7" s="1175"/>
      <c r="H7" s="627"/>
      <c r="I7" s="693"/>
      <c r="J7" s="1177"/>
      <c r="K7" s="1053"/>
      <c r="L7" s="627"/>
      <c r="M7" s="693"/>
      <c r="N7" s="1177"/>
      <c r="O7" s="1053"/>
      <c r="P7" s="627"/>
      <c r="Q7" s="693"/>
      <c r="R7" s="1174"/>
      <c r="S7" s="1178"/>
      <c r="T7" s="1178"/>
      <c r="U7" s="101"/>
      <c r="V7" s="1178"/>
      <c r="W7" s="1178"/>
      <c r="X7" s="1178"/>
      <c r="Y7" s="1179"/>
    </row>
    <row r="8" spans="1:25" ht="15">
      <c r="A8" s="1174" t="s">
        <v>19</v>
      </c>
      <c r="B8" s="1180">
        <v>10500</v>
      </c>
      <c r="C8" s="1180"/>
      <c r="D8" s="1181"/>
      <c r="E8" s="1180"/>
      <c r="F8" s="1181"/>
      <c r="G8" s="1180"/>
      <c r="H8" s="1182"/>
      <c r="I8" s="1183"/>
      <c r="J8" s="1184"/>
      <c r="K8" s="1185"/>
      <c r="L8" s="1182"/>
      <c r="M8" s="1183"/>
      <c r="N8" s="1184"/>
      <c r="O8" s="1185"/>
      <c r="P8" s="1182"/>
      <c r="Q8" s="1183"/>
      <c r="R8" s="1186"/>
      <c r="S8" s="1187"/>
      <c r="T8" s="1187"/>
      <c r="U8" s="1188"/>
      <c r="V8" s="1187"/>
      <c r="W8" s="1187"/>
      <c r="X8" s="1187"/>
      <c r="Y8" s="1189"/>
    </row>
    <row r="9" spans="1:25" ht="15">
      <c r="A9" s="1190" t="s">
        <v>20</v>
      </c>
      <c r="B9" s="1191">
        <v>3350</v>
      </c>
      <c r="C9" s="1192"/>
      <c r="D9" s="1193"/>
      <c r="E9" s="1192"/>
      <c r="F9" s="1193"/>
      <c r="G9" s="1192"/>
      <c r="H9" s="1194"/>
      <c r="I9" s="1195"/>
      <c r="J9" s="1196"/>
      <c r="K9" s="1197"/>
      <c r="L9" s="1194"/>
      <c r="M9" s="1195"/>
      <c r="N9" s="1196"/>
      <c r="O9" s="1197"/>
      <c r="P9" s="1194"/>
      <c r="Q9" s="1195"/>
      <c r="R9" s="1198"/>
      <c r="S9" s="1198"/>
      <c r="T9" s="1198"/>
      <c r="U9" s="1197"/>
      <c r="V9" s="1198"/>
      <c r="W9" s="1198"/>
      <c r="X9" s="1198"/>
      <c r="Y9" s="1192"/>
    </row>
    <row r="10" spans="1:25" ht="30.75" customHeight="1">
      <c r="A10" s="1199" t="s">
        <v>21</v>
      </c>
      <c r="B10" s="1200">
        <f aca="true" t="shared" si="0" ref="B10:Y10">SUM(B5:B9)</f>
        <v>28474</v>
      </c>
      <c r="C10" s="1200">
        <f t="shared" si="0"/>
        <v>0</v>
      </c>
      <c r="D10" s="1200">
        <f t="shared" si="0"/>
        <v>0</v>
      </c>
      <c r="E10" s="1200">
        <f t="shared" si="0"/>
        <v>0</v>
      </c>
      <c r="F10" s="1200">
        <f t="shared" si="0"/>
        <v>0</v>
      </c>
      <c r="G10" s="1200">
        <f t="shared" si="0"/>
        <v>0</v>
      </c>
      <c r="H10" s="1200">
        <f t="shared" si="0"/>
        <v>0</v>
      </c>
      <c r="I10" s="1200">
        <f t="shared" si="0"/>
        <v>0</v>
      </c>
      <c r="J10" s="1200">
        <f t="shared" si="0"/>
        <v>0</v>
      </c>
      <c r="K10" s="1200">
        <f t="shared" si="0"/>
        <v>0</v>
      </c>
      <c r="L10" s="1200">
        <f t="shared" si="0"/>
        <v>0</v>
      </c>
      <c r="M10" s="1200">
        <f t="shared" si="0"/>
        <v>0</v>
      </c>
      <c r="N10" s="1200">
        <f t="shared" si="0"/>
        <v>0</v>
      </c>
      <c r="O10" s="1200">
        <f t="shared" si="0"/>
        <v>0</v>
      </c>
      <c r="P10" s="1200">
        <f t="shared" si="0"/>
        <v>0</v>
      </c>
      <c r="Q10" s="1200">
        <f t="shared" si="0"/>
        <v>0</v>
      </c>
      <c r="R10" s="1201">
        <f t="shared" si="0"/>
        <v>0</v>
      </c>
      <c r="S10" s="1201">
        <f t="shared" si="0"/>
        <v>0</v>
      </c>
      <c r="T10" s="1201">
        <f t="shared" si="0"/>
        <v>0</v>
      </c>
      <c r="U10" s="1201">
        <f t="shared" si="0"/>
        <v>0</v>
      </c>
      <c r="V10" s="1201">
        <f t="shared" si="0"/>
        <v>0</v>
      </c>
      <c r="W10" s="1201">
        <f t="shared" si="0"/>
        <v>0</v>
      </c>
      <c r="X10" s="1201">
        <f t="shared" si="0"/>
        <v>0</v>
      </c>
      <c r="Y10" s="1200">
        <f t="shared" si="0"/>
        <v>0</v>
      </c>
    </row>
    <row r="11" spans="1:25" ht="15">
      <c r="A11" s="1174" t="s">
        <v>22</v>
      </c>
      <c r="B11" s="1202">
        <v>635</v>
      </c>
      <c r="C11" s="1202"/>
      <c r="D11" s="1203"/>
      <c r="E11" s="1202"/>
      <c r="F11" s="1203"/>
      <c r="G11" s="1202"/>
      <c r="H11" s="1204"/>
      <c r="I11" s="1205"/>
      <c r="J11" s="1206"/>
      <c r="K11" s="1207"/>
      <c r="L11" s="1208"/>
      <c r="M11" s="1209"/>
      <c r="N11" s="1210"/>
      <c r="O11" s="1096"/>
      <c r="P11" s="1208"/>
      <c r="Q11" s="1209"/>
      <c r="R11" s="1211"/>
      <c r="S11" s="1212"/>
      <c r="T11" s="1211"/>
      <c r="U11" s="1096"/>
      <c r="V11" s="1212"/>
      <c r="W11" s="1212"/>
      <c r="X11" s="1211"/>
      <c r="Y11" s="1213"/>
    </row>
    <row r="12" spans="1:25" ht="15">
      <c r="A12" s="1174" t="s">
        <v>23</v>
      </c>
      <c r="B12" s="1175">
        <v>1300</v>
      </c>
      <c r="C12" s="1175"/>
      <c r="D12" s="1176"/>
      <c r="E12" s="1175"/>
      <c r="F12" s="1176"/>
      <c r="G12" s="1175"/>
      <c r="H12" s="627"/>
      <c r="I12" s="693"/>
      <c r="J12" s="1177"/>
      <c r="K12" s="1053"/>
      <c r="L12" s="627"/>
      <c r="M12" s="693"/>
      <c r="N12" s="1177"/>
      <c r="O12" s="1053"/>
      <c r="P12" s="627"/>
      <c r="Q12" s="693"/>
      <c r="R12" s="1174"/>
      <c r="S12" s="1174"/>
      <c r="T12" s="1174"/>
      <c r="U12" s="1053"/>
      <c r="V12" s="1174"/>
      <c r="W12" s="1174"/>
      <c r="X12" s="1174"/>
      <c r="Y12" s="1175"/>
    </row>
    <row r="13" spans="1:25" ht="15">
      <c r="A13" s="1174" t="s">
        <v>24</v>
      </c>
      <c r="B13" s="1175">
        <v>1600</v>
      </c>
      <c r="C13" s="1175">
        <f>-D13</f>
        <v>0</v>
      </c>
      <c r="D13" s="1176">
        <v>0</v>
      </c>
      <c r="E13" s="1214"/>
      <c r="F13" s="1215"/>
      <c r="G13" s="1214"/>
      <c r="H13" s="836"/>
      <c r="I13" s="1216"/>
      <c r="J13" s="837"/>
      <c r="K13" s="1217"/>
      <c r="L13" s="836"/>
      <c r="M13" s="1216"/>
      <c r="N13" s="1218"/>
      <c r="O13" s="1219"/>
      <c r="P13" s="836"/>
      <c r="Q13" s="1216"/>
      <c r="R13" s="1220"/>
      <c r="S13" s="1220"/>
      <c r="T13" s="1221"/>
      <c r="U13" s="1219"/>
      <c r="V13" s="1220"/>
      <c r="W13" s="1190"/>
      <c r="X13" s="1190"/>
      <c r="Y13" s="1214"/>
    </row>
    <row r="14" spans="1:25" ht="15">
      <c r="A14" s="1174" t="s">
        <v>26</v>
      </c>
      <c r="B14" s="1222"/>
      <c r="C14" s="1222"/>
      <c r="D14" s="1222"/>
      <c r="E14" s="641"/>
      <c r="F14" s="641"/>
      <c r="G14" s="641"/>
      <c r="H14" s="641"/>
      <c r="I14" s="641"/>
      <c r="J14" s="641"/>
      <c r="K14" s="641"/>
      <c r="L14" s="641"/>
      <c r="M14" s="641"/>
      <c r="N14" s="641"/>
      <c r="O14" s="641"/>
      <c r="P14" s="641"/>
      <c r="Q14" s="641"/>
      <c r="R14" s="641"/>
      <c r="S14" s="641"/>
      <c r="T14" s="1223"/>
      <c r="U14" s="641"/>
      <c r="V14" s="641"/>
      <c r="W14" s="641"/>
      <c r="X14" s="1053"/>
      <c r="Y14" s="1175"/>
    </row>
    <row r="15" spans="1:25" ht="15">
      <c r="A15" s="1174" t="s">
        <v>25</v>
      </c>
      <c r="B15" s="1214"/>
      <c r="C15" s="1214"/>
      <c r="D15" s="1215"/>
      <c r="E15" s="1214"/>
      <c r="F15" s="1215"/>
      <c r="G15" s="1214"/>
      <c r="H15" s="642"/>
      <c r="I15" s="707"/>
      <c r="J15" s="1218"/>
      <c r="K15" s="1219"/>
      <c r="L15" s="642"/>
      <c r="M15" s="707"/>
      <c r="N15" s="1218"/>
      <c r="O15" s="1219"/>
      <c r="P15" s="642"/>
      <c r="Q15" s="707"/>
      <c r="R15" s="1190"/>
      <c r="S15" s="1190"/>
      <c r="T15" s="1190"/>
      <c r="U15" s="1219"/>
      <c r="V15" s="1190"/>
      <c r="W15" s="1190"/>
      <c r="X15" s="1190"/>
      <c r="Y15" s="1214"/>
    </row>
    <row r="16" spans="1:25" ht="15">
      <c r="A16" s="1190" t="s">
        <v>27</v>
      </c>
      <c r="B16" s="1214">
        <v>6157</v>
      </c>
      <c r="C16" s="1214">
        <v>5</v>
      </c>
      <c r="D16" s="1215">
        <v>2</v>
      </c>
      <c r="E16" s="1214">
        <v>2</v>
      </c>
      <c r="F16" s="1215">
        <v>107</v>
      </c>
      <c r="G16" s="1214">
        <v>13</v>
      </c>
      <c r="H16" s="642">
        <v>21</v>
      </c>
      <c r="I16" s="707">
        <v>191</v>
      </c>
      <c r="J16" s="1218">
        <v>3</v>
      </c>
      <c r="K16" s="1219">
        <v>23</v>
      </c>
      <c r="L16" s="642">
        <v>35</v>
      </c>
      <c r="M16" s="707">
        <v>26</v>
      </c>
      <c r="N16" s="1218">
        <v>33</v>
      </c>
      <c r="O16" s="1219">
        <v>0</v>
      </c>
      <c r="P16" s="642">
        <v>88</v>
      </c>
      <c r="Q16" s="707">
        <v>88</v>
      </c>
      <c r="R16" s="1190">
        <v>12</v>
      </c>
      <c r="S16" s="1190">
        <v>12</v>
      </c>
      <c r="T16" s="1190">
        <v>2</v>
      </c>
      <c r="U16" s="1219">
        <v>5</v>
      </c>
      <c r="V16" s="1190">
        <v>26</v>
      </c>
      <c r="W16" s="1190">
        <v>4</v>
      </c>
      <c r="X16" s="1190">
        <v>1378</v>
      </c>
      <c r="Y16" s="1214">
        <v>2</v>
      </c>
    </row>
    <row r="17" spans="1:25" ht="15">
      <c r="A17" s="1224" t="s">
        <v>28</v>
      </c>
      <c r="B17" s="724">
        <f aca="true" t="shared" si="1" ref="B17:Y17">SUM(B11:B16)</f>
        <v>9692</v>
      </c>
      <c r="C17" s="724">
        <f t="shared" si="1"/>
        <v>5</v>
      </c>
      <c r="D17" s="724">
        <f t="shared" si="1"/>
        <v>2</v>
      </c>
      <c r="E17" s="724">
        <f t="shared" si="1"/>
        <v>2</v>
      </c>
      <c r="F17" s="724">
        <f t="shared" si="1"/>
        <v>107</v>
      </c>
      <c r="G17" s="724">
        <f t="shared" si="1"/>
        <v>13</v>
      </c>
      <c r="H17" s="724">
        <f t="shared" si="1"/>
        <v>21</v>
      </c>
      <c r="I17" s="724">
        <f t="shared" si="1"/>
        <v>191</v>
      </c>
      <c r="J17" s="724">
        <f t="shared" si="1"/>
        <v>3</v>
      </c>
      <c r="K17" s="724">
        <f t="shared" si="1"/>
        <v>23</v>
      </c>
      <c r="L17" s="724">
        <f t="shared" si="1"/>
        <v>35</v>
      </c>
      <c r="M17" s="724">
        <f t="shared" si="1"/>
        <v>26</v>
      </c>
      <c r="N17" s="724">
        <f t="shared" si="1"/>
        <v>33</v>
      </c>
      <c r="O17" s="724">
        <f t="shared" si="1"/>
        <v>0</v>
      </c>
      <c r="P17" s="724">
        <f t="shared" si="1"/>
        <v>88</v>
      </c>
      <c r="Q17" s="724">
        <f t="shared" si="1"/>
        <v>88</v>
      </c>
      <c r="R17" s="1224">
        <f t="shared" si="1"/>
        <v>12</v>
      </c>
      <c r="S17" s="1224">
        <f t="shared" si="1"/>
        <v>12</v>
      </c>
      <c r="T17" s="1224">
        <f t="shared" si="1"/>
        <v>2</v>
      </c>
      <c r="U17" s="1224">
        <f t="shared" si="1"/>
        <v>5</v>
      </c>
      <c r="V17" s="1224">
        <f t="shared" si="1"/>
        <v>26</v>
      </c>
      <c r="W17" s="1224">
        <f t="shared" si="1"/>
        <v>4</v>
      </c>
      <c r="X17" s="1224">
        <f t="shared" si="1"/>
        <v>1378</v>
      </c>
      <c r="Y17" s="724">
        <f t="shared" si="1"/>
        <v>2</v>
      </c>
    </row>
    <row r="18" spans="1:25" ht="15">
      <c r="A18" s="1225" t="s">
        <v>208</v>
      </c>
      <c r="B18" s="1226">
        <f aca="true" t="shared" si="2" ref="B18:Y18">(B10+B17)</f>
        <v>38166</v>
      </c>
      <c r="C18" s="1226">
        <f t="shared" si="2"/>
        <v>5</v>
      </c>
      <c r="D18" s="1226">
        <f t="shared" si="2"/>
        <v>2</v>
      </c>
      <c r="E18" s="1226">
        <f t="shared" si="2"/>
        <v>2</v>
      </c>
      <c r="F18" s="1226">
        <f t="shared" si="2"/>
        <v>107</v>
      </c>
      <c r="G18" s="1226">
        <f t="shared" si="2"/>
        <v>13</v>
      </c>
      <c r="H18" s="1226">
        <f t="shared" si="2"/>
        <v>21</v>
      </c>
      <c r="I18" s="1226">
        <f t="shared" si="2"/>
        <v>191</v>
      </c>
      <c r="J18" s="1226">
        <f t="shared" si="2"/>
        <v>3</v>
      </c>
      <c r="K18" s="1226">
        <f t="shared" si="2"/>
        <v>23</v>
      </c>
      <c r="L18" s="1226">
        <f t="shared" si="2"/>
        <v>35</v>
      </c>
      <c r="M18" s="1226">
        <f t="shared" si="2"/>
        <v>26</v>
      </c>
      <c r="N18" s="1226">
        <f t="shared" si="2"/>
        <v>33</v>
      </c>
      <c r="O18" s="1226">
        <f t="shared" si="2"/>
        <v>0</v>
      </c>
      <c r="P18" s="1226">
        <f t="shared" si="2"/>
        <v>88</v>
      </c>
      <c r="Q18" s="1226">
        <f t="shared" si="2"/>
        <v>88</v>
      </c>
      <c r="R18" s="1226">
        <f t="shared" si="2"/>
        <v>12</v>
      </c>
      <c r="S18" s="1226">
        <f t="shared" si="2"/>
        <v>12</v>
      </c>
      <c r="T18" s="1226">
        <f t="shared" si="2"/>
        <v>2</v>
      </c>
      <c r="U18" s="1226">
        <f t="shared" si="2"/>
        <v>5</v>
      </c>
      <c r="V18" s="1226">
        <f t="shared" si="2"/>
        <v>26</v>
      </c>
      <c r="W18" s="1226">
        <f t="shared" si="2"/>
        <v>4</v>
      </c>
      <c r="X18" s="1225">
        <f t="shared" si="2"/>
        <v>1378</v>
      </c>
      <c r="Y18" s="1226">
        <f t="shared" si="2"/>
        <v>2</v>
      </c>
    </row>
    <row r="19" spans="1:25" ht="15">
      <c r="A19" s="1225"/>
      <c r="B19" s="1226"/>
      <c r="C19" s="1226"/>
      <c r="D19" s="1226"/>
      <c r="E19" s="1226"/>
      <c r="F19" s="1226"/>
      <c r="G19" s="1226"/>
      <c r="H19" s="1226"/>
      <c r="I19" s="1226"/>
      <c r="J19" s="1226"/>
      <c r="K19" s="1226"/>
      <c r="L19" s="1226"/>
      <c r="M19" s="1226"/>
      <c r="N19" s="1226"/>
      <c r="O19" s="1226"/>
      <c r="P19" s="1226"/>
      <c r="Q19" s="1226"/>
      <c r="R19" s="1226"/>
      <c r="S19" s="1226"/>
      <c r="T19" s="1226"/>
      <c r="U19" s="1226"/>
      <c r="V19" s="1226"/>
      <c r="W19" s="1226"/>
      <c r="X19" s="1225"/>
      <c r="Y19" s="1226"/>
    </row>
    <row r="20" spans="1:25" ht="15">
      <c r="A20" s="1227"/>
      <c r="B20" s="848"/>
      <c r="C20" s="848"/>
      <c r="D20" s="848"/>
      <c r="E20" s="848"/>
      <c r="F20" s="848"/>
      <c r="G20" s="848"/>
      <c r="H20" s="848"/>
      <c r="I20" s="848"/>
      <c r="J20" s="848"/>
      <c r="K20" s="848"/>
      <c r="L20" s="848"/>
      <c r="M20" s="848"/>
      <c r="N20" s="848"/>
      <c r="O20" s="848"/>
      <c r="P20" s="848"/>
      <c r="Q20" s="848"/>
      <c r="R20" s="1227"/>
      <c r="S20" s="1227"/>
      <c r="T20" s="1227"/>
      <c r="U20" s="1227"/>
      <c r="V20" s="1227"/>
      <c r="W20" s="1227"/>
      <c r="X20" s="1227"/>
      <c r="Y20" s="848"/>
    </row>
    <row r="21" spans="1:25" ht="15">
      <c r="A21" s="1227"/>
      <c r="B21" s="848"/>
      <c r="C21" s="848"/>
      <c r="D21" s="848"/>
      <c r="E21" s="848"/>
      <c r="F21" s="848"/>
      <c r="G21" s="848"/>
      <c r="H21" s="848"/>
      <c r="I21" s="848"/>
      <c r="J21" s="848"/>
      <c r="K21" s="848"/>
      <c r="L21" s="848"/>
      <c r="M21" s="848"/>
      <c r="N21" s="848"/>
      <c r="O21" s="848"/>
      <c r="P21" s="848"/>
      <c r="Q21" s="848"/>
      <c r="R21" s="1227"/>
      <c r="S21" s="1227"/>
      <c r="T21" s="1227"/>
      <c r="U21" s="1227"/>
      <c r="V21" s="1227"/>
      <c r="W21" s="1227"/>
      <c r="X21" s="1227"/>
      <c r="Y21" s="848"/>
    </row>
    <row r="22" spans="1:25" ht="15">
      <c r="A22" s="1228"/>
      <c r="B22" s="755"/>
      <c r="C22" s="755"/>
      <c r="D22" s="755"/>
      <c r="E22" s="755"/>
      <c r="F22" s="755"/>
      <c r="G22" s="755"/>
      <c r="H22" s="755"/>
      <c r="I22" s="755"/>
      <c r="J22" s="755"/>
      <c r="K22" s="755"/>
      <c r="L22" s="755"/>
      <c r="M22" s="755"/>
      <c r="N22" s="755"/>
      <c r="O22" s="755"/>
      <c r="P22" s="755"/>
      <c r="Q22" s="755"/>
      <c r="R22" s="755"/>
      <c r="S22" s="755"/>
      <c r="T22" s="755"/>
      <c r="U22" s="755"/>
      <c r="V22" s="755"/>
      <c r="W22" s="755"/>
      <c r="X22" s="1229"/>
      <c r="Y22" s="1230"/>
    </row>
    <row r="23" spans="1:25" ht="15">
      <c r="A23" s="1231"/>
      <c r="B23" s="1232"/>
      <c r="C23" s="1232"/>
      <c r="D23" s="1232"/>
      <c r="E23" s="1232"/>
      <c r="F23" s="1232"/>
      <c r="G23" s="1232"/>
      <c r="H23" s="1232"/>
      <c r="I23" s="1232"/>
      <c r="J23" s="1232"/>
      <c r="K23" s="1232"/>
      <c r="L23" s="1232"/>
      <c r="M23" s="1232"/>
      <c r="N23" s="1232"/>
      <c r="O23" s="1232"/>
      <c r="P23" s="1232"/>
      <c r="Q23" s="1232"/>
      <c r="R23" s="1232"/>
      <c r="S23" s="1232"/>
      <c r="T23" s="1232"/>
      <c r="U23" s="1232"/>
      <c r="V23" s="1232"/>
      <c r="W23" s="1232"/>
      <c r="X23" s="1233"/>
      <c r="Y23" s="1234"/>
    </row>
    <row r="24" spans="1:18" ht="12.75">
      <c r="A24" s="211"/>
      <c r="B24" s="211"/>
      <c r="C24" s="1706"/>
      <c r="D24" s="1706"/>
      <c r="E24" s="1706"/>
      <c r="F24" s="1706"/>
      <c r="G24" s="1706"/>
      <c r="H24" s="1706"/>
      <c r="I24" s="1706"/>
      <c r="J24" s="1706"/>
      <c r="K24" s="1706"/>
      <c r="L24" s="1706"/>
      <c r="M24" s="1706"/>
      <c r="N24" s="1706"/>
      <c r="O24" s="1706"/>
      <c r="P24" s="1706"/>
      <c r="Q24" s="1706"/>
      <c r="R24" s="1706"/>
    </row>
    <row r="25" spans="1:18" ht="12.75">
      <c r="A25" s="211"/>
      <c r="B25" s="211"/>
      <c r="C25" s="1706"/>
      <c r="D25" s="1706"/>
      <c r="E25" s="1706"/>
      <c r="F25" s="1706"/>
      <c r="G25" s="1706"/>
      <c r="H25" s="1706"/>
      <c r="I25" s="1706"/>
      <c r="J25" s="1706"/>
      <c r="K25" s="1706"/>
      <c r="L25" s="1706"/>
      <c r="M25" s="1706"/>
      <c r="N25" s="1706"/>
      <c r="O25" s="1706"/>
      <c r="P25" s="1706"/>
      <c r="Q25" s="1706"/>
      <c r="R25" s="1706"/>
    </row>
    <row r="32" ht="12.75">
      <c r="I32" s="209"/>
    </row>
    <row r="37" spans="10:12" ht="12.75">
      <c r="J37" t="s">
        <v>1</v>
      </c>
      <c r="K37" s="1235" t="s">
        <v>1</v>
      </c>
      <c r="L37" s="1236" t="s">
        <v>1</v>
      </c>
    </row>
  </sheetData>
  <sheetProtection selectLockedCells="1" selectUnlockedCells="1"/>
  <mergeCells count="18">
    <mergeCell ref="U3:U4"/>
    <mergeCell ref="V3:V4"/>
    <mergeCell ref="W3:W4"/>
    <mergeCell ref="X3:X4"/>
    <mergeCell ref="Y3:Y4"/>
    <mergeCell ref="C24:R25"/>
    <mergeCell ref="J3:K3"/>
    <mergeCell ref="L3:M3"/>
    <mergeCell ref="N3:O3"/>
    <mergeCell ref="P3:Q3"/>
    <mergeCell ref="S3:S4"/>
    <mergeCell ref="T3:T4"/>
    <mergeCell ref="B3:B4"/>
    <mergeCell ref="C3:C4"/>
    <mergeCell ref="D3:D4"/>
    <mergeCell ref="E3:E4"/>
    <mergeCell ref="F3:F4"/>
    <mergeCell ref="G3:G4"/>
  </mergeCells>
  <printOptions/>
  <pageMargins left="0.39375" right="0.39375" top="0.5902777777777778" bottom="0.5902777777777778" header="0.5118055555555555" footer="0.5118055555555555"/>
  <pageSetup horizontalDpi="300" verticalDpi="300" orientation="landscape" paperSize="1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30"/>
  <sheetViews>
    <sheetView zoomScale="130" zoomScaleNormal="130" zoomScalePageLayoutView="0" workbookViewId="0" topLeftCell="A1">
      <selection activeCell="I19" sqref="I19"/>
    </sheetView>
  </sheetViews>
  <sheetFormatPr defaultColWidth="9.00390625" defaultRowHeight="12.75"/>
  <cols>
    <col min="1" max="1" width="15.125" style="0" customWidth="1"/>
    <col min="2" max="2" width="7.00390625" style="0" customWidth="1"/>
    <col min="3" max="3" width="7.375" style="0" customWidth="1"/>
    <col min="4" max="4" width="9.375" style="0" customWidth="1"/>
    <col min="5" max="5" width="6.50390625" style="0" customWidth="1"/>
    <col min="6" max="6" width="5.00390625" style="0" customWidth="1"/>
    <col min="7" max="7" width="3.625" style="0" customWidth="1"/>
    <col min="8" max="8" width="6.875" style="0" customWidth="1"/>
    <col min="9" max="9" width="4.00390625" style="0" customWidth="1"/>
    <col min="10" max="10" width="4.125" style="0" customWidth="1"/>
    <col min="11" max="11" width="4.375" style="0" customWidth="1"/>
    <col min="12" max="12" width="3.375" style="0" customWidth="1"/>
    <col min="13" max="13" width="3.50390625" style="0" customWidth="1"/>
    <col min="14" max="14" width="5.50390625" style="0" customWidth="1"/>
    <col min="15" max="15" width="2.875" style="0" customWidth="1"/>
    <col min="16" max="16" width="4.00390625" style="0" customWidth="1"/>
  </cols>
  <sheetData>
    <row r="1" spans="1:15" ht="12.75">
      <c r="A1" s="210" t="s">
        <v>273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</row>
    <row r="2" spans="1:15" ht="12.75">
      <c r="A2" s="211" t="s">
        <v>1</v>
      </c>
      <c r="B2" s="211"/>
      <c r="C2" s="210" t="s">
        <v>274</v>
      </c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</row>
    <row r="3" spans="1:16" ht="12.75">
      <c r="A3" s="1237"/>
      <c r="B3" s="1237" t="s">
        <v>275</v>
      </c>
      <c r="C3" s="1237"/>
      <c r="D3" s="1237"/>
      <c r="E3" s="1238" t="s">
        <v>276</v>
      </c>
      <c r="F3" s="1239"/>
      <c r="G3" s="1239"/>
      <c r="H3" s="1239"/>
      <c r="I3" s="1239"/>
      <c r="J3" s="1239"/>
      <c r="K3" s="1239"/>
      <c r="L3" s="1239"/>
      <c r="M3" s="1240"/>
      <c r="N3" s="1241"/>
      <c r="O3" s="1242"/>
      <c r="P3" s="1243"/>
    </row>
    <row r="4" spans="1:16" ht="81" customHeight="1">
      <c r="A4" s="1244" t="s">
        <v>47</v>
      </c>
      <c r="B4" s="1245" t="s">
        <v>277</v>
      </c>
      <c r="C4" s="1246" t="s">
        <v>278</v>
      </c>
      <c r="D4" s="1246" t="s">
        <v>279</v>
      </c>
      <c r="E4" s="1245" t="s">
        <v>280</v>
      </c>
      <c r="F4" s="1246" t="s">
        <v>281</v>
      </c>
      <c r="G4" s="1246" t="s">
        <v>282</v>
      </c>
      <c r="H4" s="1246" t="s">
        <v>283</v>
      </c>
      <c r="I4" s="1246" t="s">
        <v>284</v>
      </c>
      <c r="J4" s="1246" t="s">
        <v>285</v>
      </c>
      <c r="K4" s="1246" t="s">
        <v>286</v>
      </c>
      <c r="L4" s="1246" t="s">
        <v>287</v>
      </c>
      <c r="M4" s="1247" t="s">
        <v>288</v>
      </c>
      <c r="N4" s="1248" t="s">
        <v>289</v>
      </c>
      <c r="O4" s="1248" t="s">
        <v>290</v>
      </c>
      <c r="P4" s="1249" t="s">
        <v>291</v>
      </c>
    </row>
    <row r="5" spans="1:16" ht="12.75">
      <c r="A5" s="1250" t="s">
        <v>16</v>
      </c>
      <c r="B5" s="1251"/>
      <c r="C5" s="1252"/>
      <c r="D5" s="1252"/>
      <c r="E5" s="1251"/>
      <c r="F5" s="1252"/>
      <c r="G5" s="1252"/>
      <c r="H5" s="1252"/>
      <c r="I5" s="1252"/>
      <c r="J5" s="1252"/>
      <c r="K5" s="1252"/>
      <c r="L5" s="1252"/>
      <c r="M5" s="1253"/>
      <c r="N5" s="1254"/>
      <c r="O5" s="1254"/>
      <c r="P5" s="1255">
        <f aca="true" t="shared" si="0" ref="P5:P17">E5+F5+G5+H5+I5+J5+K5+L5+M5+N5+O5</f>
        <v>0</v>
      </c>
    </row>
    <row r="6" spans="1:16" ht="12.75">
      <c r="A6" s="1250" t="s">
        <v>17</v>
      </c>
      <c r="B6" s="1256"/>
      <c r="C6" s="1257"/>
      <c r="D6" s="1257"/>
      <c r="E6" s="1256"/>
      <c r="F6" s="1257"/>
      <c r="G6" s="1257"/>
      <c r="H6" s="1257"/>
      <c r="I6" s="1257"/>
      <c r="J6" s="1257"/>
      <c r="K6" s="1257"/>
      <c r="L6" s="1257"/>
      <c r="M6" s="1258"/>
      <c r="N6" s="1259"/>
      <c r="O6" s="1260"/>
      <c r="P6" s="1261">
        <f t="shared" si="0"/>
        <v>0</v>
      </c>
    </row>
    <row r="7" spans="1:16" ht="12.75">
      <c r="A7" s="1262" t="s">
        <v>18</v>
      </c>
      <c r="B7" s="1263"/>
      <c r="C7" s="1264"/>
      <c r="D7" s="1264"/>
      <c r="E7" s="1263"/>
      <c r="F7" s="1264"/>
      <c r="G7" s="1264"/>
      <c r="H7" s="1264"/>
      <c r="I7" s="1264"/>
      <c r="J7" s="1264"/>
      <c r="K7" s="1264"/>
      <c r="L7" s="1264"/>
      <c r="M7" s="1265"/>
      <c r="N7" s="1266"/>
      <c r="O7" s="1254"/>
      <c r="P7" s="1261">
        <f t="shared" si="0"/>
        <v>0</v>
      </c>
    </row>
    <row r="8" spans="1:16" ht="12.75">
      <c r="A8" s="1262" t="s">
        <v>19</v>
      </c>
      <c r="B8" s="1263"/>
      <c r="C8" s="1264"/>
      <c r="D8" s="1264"/>
      <c r="E8" s="1263"/>
      <c r="F8" s="1264"/>
      <c r="G8" s="1264"/>
      <c r="H8" s="1264"/>
      <c r="I8" s="1264"/>
      <c r="J8" s="1264"/>
      <c r="K8" s="1264"/>
      <c r="L8" s="1264"/>
      <c r="M8" s="1265"/>
      <c r="N8" s="1266"/>
      <c r="O8" s="1254"/>
      <c r="P8" s="1255">
        <f t="shared" si="0"/>
        <v>0</v>
      </c>
    </row>
    <row r="9" spans="1:16" ht="12.75">
      <c r="A9" s="1267" t="s">
        <v>20</v>
      </c>
      <c r="B9" s="1268"/>
      <c r="C9" s="1269"/>
      <c r="D9" s="1269"/>
      <c r="E9" s="1268"/>
      <c r="F9" s="1269"/>
      <c r="G9" s="1269"/>
      <c r="H9" s="1269"/>
      <c r="I9" s="1269"/>
      <c r="J9" s="1269"/>
      <c r="K9" s="1269"/>
      <c r="L9" s="1269"/>
      <c r="M9" s="1270"/>
      <c r="N9" s="1271"/>
      <c r="O9" s="1272"/>
      <c r="P9" s="1273">
        <f t="shared" si="0"/>
        <v>0</v>
      </c>
    </row>
    <row r="10" spans="1:16" ht="25.5" customHeight="1">
      <c r="A10" s="1244" t="s">
        <v>292</v>
      </c>
      <c r="B10" s="1274">
        <f aca="true" t="shared" si="1" ref="B10:O10">SUM(B5:B9)</f>
        <v>0</v>
      </c>
      <c r="C10" s="1275">
        <f t="shared" si="1"/>
        <v>0</v>
      </c>
      <c r="D10" s="1275">
        <f t="shared" si="1"/>
        <v>0</v>
      </c>
      <c r="E10" s="1274">
        <f t="shared" si="1"/>
        <v>0</v>
      </c>
      <c r="F10" s="1275">
        <f t="shared" si="1"/>
        <v>0</v>
      </c>
      <c r="G10" s="1275">
        <f t="shared" si="1"/>
        <v>0</v>
      </c>
      <c r="H10" s="1275">
        <f t="shared" si="1"/>
        <v>0</v>
      </c>
      <c r="I10" s="1275">
        <f t="shared" si="1"/>
        <v>0</v>
      </c>
      <c r="J10" s="1275">
        <f t="shared" si="1"/>
        <v>0</v>
      </c>
      <c r="K10" s="1275">
        <f t="shared" si="1"/>
        <v>0</v>
      </c>
      <c r="L10" s="1275">
        <f t="shared" si="1"/>
        <v>0</v>
      </c>
      <c r="M10" s="1276">
        <f t="shared" si="1"/>
        <v>0</v>
      </c>
      <c r="N10" s="1277">
        <f t="shared" si="1"/>
        <v>0</v>
      </c>
      <c r="O10" s="1277">
        <f t="shared" si="1"/>
        <v>0</v>
      </c>
      <c r="P10" s="1278">
        <f t="shared" si="0"/>
        <v>0</v>
      </c>
    </row>
    <row r="11" spans="1:16" ht="12.75">
      <c r="A11" s="1262" t="s">
        <v>22</v>
      </c>
      <c r="B11" s="1279"/>
      <c r="C11" s="1280"/>
      <c r="D11" s="1281"/>
      <c r="E11" s="1279"/>
      <c r="F11" s="1280"/>
      <c r="G11" s="1280"/>
      <c r="H11" s="1280"/>
      <c r="I11" s="1280"/>
      <c r="J11" s="1280"/>
      <c r="K11" s="1280"/>
      <c r="L11" s="1280"/>
      <c r="M11" s="1282"/>
      <c r="N11" s="1283"/>
      <c r="O11" s="1284"/>
      <c r="P11" s="1255">
        <f t="shared" si="0"/>
        <v>0</v>
      </c>
    </row>
    <row r="12" spans="1:16" ht="12.75">
      <c r="A12" s="1262" t="s">
        <v>23</v>
      </c>
      <c r="B12" s="1263"/>
      <c r="C12" s="1264"/>
      <c r="D12" s="1264"/>
      <c r="E12" s="1263"/>
      <c r="F12" s="1264"/>
      <c r="G12" s="1264"/>
      <c r="H12" s="1264"/>
      <c r="I12" s="1264"/>
      <c r="J12" s="1264"/>
      <c r="K12" s="1264"/>
      <c r="L12" s="1264"/>
      <c r="M12" s="1265"/>
      <c r="N12" s="1266"/>
      <c r="O12" s="1254"/>
      <c r="P12" s="1255">
        <f t="shared" si="0"/>
        <v>0</v>
      </c>
    </row>
    <row r="13" spans="1:16" ht="12.75">
      <c r="A13" s="1267" t="s">
        <v>24</v>
      </c>
      <c r="B13" s="1268"/>
      <c r="C13" s="1285"/>
      <c r="D13" s="1285"/>
      <c r="E13" s="1286"/>
      <c r="F13" s="1285"/>
      <c r="G13" s="1285"/>
      <c r="H13" s="1285"/>
      <c r="I13" s="1285"/>
      <c r="J13" s="1285"/>
      <c r="K13" s="1285"/>
      <c r="L13" s="1285"/>
      <c r="M13" s="1287"/>
      <c r="N13" s="1288"/>
      <c r="O13" s="1289"/>
      <c r="P13" s="1290">
        <f t="shared" si="0"/>
        <v>0</v>
      </c>
    </row>
    <row r="14" spans="1:16" ht="12.75">
      <c r="A14" s="1291" t="s">
        <v>26</v>
      </c>
      <c r="B14" s="1264"/>
      <c r="C14" s="1280"/>
      <c r="D14" s="1280"/>
      <c r="E14" s="1280"/>
      <c r="F14" s="1280"/>
      <c r="G14" s="1280"/>
      <c r="H14" s="1280"/>
      <c r="I14" s="1280"/>
      <c r="J14" s="1280"/>
      <c r="K14" s="1280"/>
      <c r="L14" s="1280"/>
      <c r="M14" s="1280"/>
      <c r="N14" s="1280"/>
      <c r="O14" s="1280"/>
      <c r="P14" s="1255">
        <f t="shared" si="0"/>
        <v>0</v>
      </c>
    </row>
    <row r="15" spans="1:16" ht="12.75">
      <c r="A15" s="1291" t="s">
        <v>25</v>
      </c>
      <c r="B15" s="1292"/>
      <c r="C15" s="1292"/>
      <c r="D15" s="1292"/>
      <c r="E15" s="1292"/>
      <c r="F15" s="1292"/>
      <c r="G15" s="1292"/>
      <c r="H15" s="1292"/>
      <c r="I15" s="1292"/>
      <c r="J15" s="1292"/>
      <c r="K15" s="1292"/>
      <c r="L15" s="1292"/>
      <c r="M15" s="1292"/>
      <c r="N15" s="1292"/>
      <c r="O15" s="1292"/>
      <c r="P15" s="1255">
        <f t="shared" si="0"/>
        <v>0</v>
      </c>
    </row>
    <row r="16" spans="1:16" ht="12.75">
      <c r="A16" s="1291" t="s">
        <v>27</v>
      </c>
      <c r="B16" s="1264">
        <v>200</v>
      </c>
      <c r="C16" s="1264">
        <v>50</v>
      </c>
      <c r="D16" s="1264">
        <v>250</v>
      </c>
      <c r="E16" s="1264">
        <v>0</v>
      </c>
      <c r="F16" s="1264">
        <v>1</v>
      </c>
      <c r="G16" s="1264">
        <v>0</v>
      </c>
      <c r="H16" s="1293">
        <v>1</v>
      </c>
      <c r="I16" s="1264">
        <v>1</v>
      </c>
      <c r="J16" s="1264">
        <v>0</v>
      </c>
      <c r="K16" s="1264">
        <v>0</v>
      </c>
      <c r="L16" s="1264">
        <v>1</v>
      </c>
      <c r="M16" s="1264">
        <v>0</v>
      </c>
      <c r="N16" s="1264">
        <v>5</v>
      </c>
      <c r="O16" s="1264">
        <v>2</v>
      </c>
      <c r="P16" s="1255">
        <f t="shared" si="0"/>
        <v>11</v>
      </c>
    </row>
    <row r="17" spans="1:16" ht="12.75">
      <c r="A17" s="1294" t="s">
        <v>28</v>
      </c>
      <c r="B17" s="1295">
        <f aca="true" t="shared" si="2" ref="B17:O17">SUM(B11:B16)</f>
        <v>200</v>
      </c>
      <c r="C17" s="1296">
        <f t="shared" si="2"/>
        <v>50</v>
      </c>
      <c r="D17" s="1296">
        <f t="shared" si="2"/>
        <v>250</v>
      </c>
      <c r="E17" s="1295">
        <f t="shared" si="2"/>
        <v>0</v>
      </c>
      <c r="F17" s="1296">
        <f t="shared" si="2"/>
        <v>1</v>
      </c>
      <c r="G17" s="1296">
        <f t="shared" si="2"/>
        <v>0</v>
      </c>
      <c r="H17" s="1297">
        <f t="shared" si="2"/>
        <v>1</v>
      </c>
      <c r="I17" s="1296">
        <f t="shared" si="2"/>
        <v>1</v>
      </c>
      <c r="J17" s="1296">
        <f t="shared" si="2"/>
        <v>0</v>
      </c>
      <c r="K17" s="1296">
        <f t="shared" si="2"/>
        <v>0</v>
      </c>
      <c r="L17" s="1296">
        <f t="shared" si="2"/>
        <v>1</v>
      </c>
      <c r="M17" s="1298">
        <f t="shared" si="2"/>
        <v>0</v>
      </c>
      <c r="N17" s="1299">
        <f t="shared" si="2"/>
        <v>5</v>
      </c>
      <c r="O17" s="1299">
        <f t="shared" si="2"/>
        <v>2</v>
      </c>
      <c r="P17" s="1299">
        <f t="shared" si="0"/>
        <v>11</v>
      </c>
    </row>
    <row r="18" spans="1:16" ht="12.75">
      <c r="A18" s="1300" t="s">
        <v>208</v>
      </c>
      <c r="B18" s="1274">
        <f aca="true" t="shared" si="3" ref="B18:P18">(B10+B17)</f>
        <v>200</v>
      </c>
      <c r="C18" s="1274">
        <f t="shared" si="3"/>
        <v>50</v>
      </c>
      <c r="D18" s="1274">
        <f t="shared" si="3"/>
        <v>250</v>
      </c>
      <c r="E18" s="1274">
        <f t="shared" si="3"/>
        <v>0</v>
      </c>
      <c r="F18" s="1274">
        <f t="shared" si="3"/>
        <v>1</v>
      </c>
      <c r="G18" s="1274">
        <f t="shared" si="3"/>
        <v>0</v>
      </c>
      <c r="H18" s="1301">
        <f t="shared" si="3"/>
        <v>1</v>
      </c>
      <c r="I18" s="1274">
        <f t="shared" si="3"/>
        <v>1</v>
      </c>
      <c r="J18" s="1274">
        <f t="shared" si="3"/>
        <v>0</v>
      </c>
      <c r="K18" s="1274">
        <f t="shared" si="3"/>
        <v>0</v>
      </c>
      <c r="L18" s="1274">
        <f t="shared" si="3"/>
        <v>1</v>
      </c>
      <c r="M18" s="1274">
        <f t="shared" si="3"/>
        <v>0</v>
      </c>
      <c r="N18" s="1274">
        <f t="shared" si="3"/>
        <v>5</v>
      </c>
      <c r="O18" s="1274">
        <f t="shared" si="3"/>
        <v>2</v>
      </c>
      <c r="P18" s="1274">
        <f t="shared" si="3"/>
        <v>11</v>
      </c>
    </row>
    <row r="19" spans="1:16" ht="12.75">
      <c r="A19" s="1300"/>
      <c r="B19" s="1274"/>
      <c r="C19" s="1274"/>
      <c r="D19" s="1274"/>
      <c r="E19" s="1274"/>
      <c r="F19" s="1274"/>
      <c r="G19" s="1274"/>
      <c r="H19" s="1274"/>
      <c r="I19" s="1274"/>
      <c r="J19" s="1274"/>
      <c r="K19" s="1274"/>
      <c r="L19" s="1274"/>
      <c r="M19" s="1274"/>
      <c r="N19" s="1274"/>
      <c r="O19" s="1274"/>
      <c r="P19" s="1274"/>
    </row>
    <row r="20" spans="1:15" ht="12.75">
      <c r="A20" s="211"/>
      <c r="B20" s="211"/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</row>
    <row r="21" spans="1:15" ht="12.75">
      <c r="A21" s="211"/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</row>
    <row r="22" spans="1:15" ht="12.75">
      <c r="A22" s="211"/>
      <c r="B22" s="211"/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</row>
    <row r="23" spans="1:15" ht="12.75">
      <c r="A23" s="211"/>
      <c r="B23" s="211"/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</row>
    <row r="24" spans="1:15" ht="12.75">
      <c r="A24" s="211"/>
      <c r="B24" s="211"/>
      <c r="C24" s="211"/>
      <c r="D24" s="211"/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1"/>
    </row>
    <row r="25" spans="1:17" ht="12.75">
      <c r="A25" s="211"/>
      <c r="B25" s="211"/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Q25" s="209"/>
    </row>
    <row r="26" spans="1:17" ht="12.75">
      <c r="A26" s="211"/>
      <c r="B26" s="211"/>
      <c r="C26" s="211"/>
      <c r="D26" s="211"/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Q26" s="209"/>
    </row>
    <row r="27" spans="1:17" ht="12.75">
      <c r="A27" s="211"/>
      <c r="B27" s="211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Q27" s="209"/>
    </row>
    <row r="28" spans="1:17" ht="12.75">
      <c r="A28" s="211"/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Q28" s="209"/>
    </row>
    <row r="29" spans="1:13" ht="12.75">
      <c r="A29" s="756"/>
      <c r="B29" s="756"/>
      <c r="C29" s="756"/>
      <c r="D29" s="756"/>
      <c r="E29" s="756"/>
      <c r="F29" s="756"/>
      <c r="G29" s="756"/>
      <c r="H29" s="756"/>
      <c r="I29" s="756"/>
      <c r="J29" s="756"/>
      <c r="K29" s="756"/>
      <c r="L29" s="756"/>
      <c r="M29" s="756"/>
    </row>
    <row r="30" spans="1:13" ht="12.75">
      <c r="A30" s="756"/>
      <c r="B30" s="756"/>
      <c r="C30" s="756"/>
      <c r="D30" s="756"/>
      <c r="E30" s="756"/>
      <c r="F30" s="756"/>
      <c r="G30" s="756"/>
      <c r="H30" s="756"/>
      <c r="I30" s="756"/>
      <c r="J30" s="756"/>
      <c r="K30" s="756"/>
      <c r="L30" s="756"/>
      <c r="M30" s="756"/>
    </row>
  </sheetData>
  <sheetProtection selectLockedCells="1" selectUnlockedCells="1"/>
  <printOptions/>
  <pageMargins left="0.5902777777777778" right="0.5902777777777778" top="0.5902777777777778" bottom="0.5902777777777778" header="0.5118055555555555" footer="0.5118055555555555"/>
  <pageSetup horizontalDpi="300" verticalDpi="300" orientation="landscape" paperSize="1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S42"/>
  <sheetViews>
    <sheetView zoomScalePageLayoutView="0" workbookViewId="0" topLeftCell="A27">
      <selection activeCell="X9" sqref="X9"/>
    </sheetView>
  </sheetViews>
  <sheetFormatPr defaultColWidth="9.00390625" defaultRowHeight="12.75"/>
  <cols>
    <col min="1" max="1" width="21.375" style="0" customWidth="1"/>
    <col min="4" max="13" width="9.50390625" style="0" customWidth="1"/>
    <col min="14" max="25" width="10.50390625" style="0" customWidth="1"/>
    <col min="26" max="27" width="11.375" style="0" customWidth="1"/>
    <col min="28" max="28" width="10.875" style="0" customWidth="1"/>
    <col min="29" max="29" width="12.50390625" style="0" customWidth="1"/>
    <col min="30" max="30" width="10.625" style="0" customWidth="1"/>
    <col min="31" max="31" width="11.50390625" style="0" customWidth="1"/>
    <col min="32" max="32" width="10.50390625" style="0" customWidth="1"/>
    <col min="33" max="33" width="11.375" style="0" customWidth="1"/>
    <col min="34" max="34" width="10.50390625" style="0" customWidth="1"/>
    <col min="35" max="35" width="11.50390625" style="0" customWidth="1"/>
    <col min="36" max="36" width="6.50390625" style="0" customWidth="1"/>
    <col min="37" max="37" width="7.625" style="0" customWidth="1"/>
  </cols>
  <sheetData>
    <row r="1" spans="1:25" ht="15">
      <c r="A1" s="607" t="s">
        <v>1</v>
      </c>
      <c r="B1" s="1016"/>
      <c r="C1" s="1016"/>
      <c r="D1" s="1016"/>
      <c r="E1" s="1016"/>
      <c r="F1" s="1016"/>
      <c r="G1" s="1016"/>
      <c r="H1" s="1016"/>
      <c r="I1" s="1016"/>
      <c r="J1" s="1016"/>
      <c r="K1" s="1016"/>
      <c r="L1" s="1016"/>
      <c r="M1" s="1016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</row>
    <row r="2" spans="1:25" ht="12.75">
      <c r="A2" s="210"/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</row>
    <row r="3" spans="1:37" ht="12.75" customHeight="1">
      <c r="A3" s="406" t="s">
        <v>1</v>
      </c>
      <c r="B3" s="1714" t="s">
        <v>293</v>
      </c>
      <c r="C3" s="1714"/>
      <c r="D3" s="1714"/>
      <c r="E3" s="1714"/>
      <c r="F3" s="1714"/>
      <c r="G3" s="1714"/>
      <c r="H3" s="1714"/>
      <c r="I3" s="1714"/>
      <c r="J3" s="1714"/>
      <c r="K3" s="1714"/>
      <c r="L3" s="1302"/>
      <c r="M3" s="1302"/>
      <c r="N3" s="1714" t="s">
        <v>294</v>
      </c>
      <c r="O3" s="1714"/>
      <c r="P3" s="1714"/>
      <c r="Q3" s="1714"/>
      <c r="R3" s="1714"/>
      <c r="S3" s="1714"/>
      <c r="T3" s="1714"/>
      <c r="U3" s="1714"/>
      <c r="V3" s="1714"/>
      <c r="W3" s="1714"/>
      <c r="X3" s="1714"/>
      <c r="Y3" s="1714"/>
      <c r="Z3" s="1715" t="s">
        <v>295</v>
      </c>
      <c r="AA3" s="1715"/>
      <c r="AB3" s="1715"/>
      <c r="AC3" s="1715"/>
      <c r="AD3" s="1715"/>
      <c r="AE3" s="1715"/>
      <c r="AF3" s="1715"/>
      <c r="AG3" s="1715"/>
      <c r="AH3" s="1715"/>
      <c r="AI3" s="1715"/>
      <c r="AJ3" s="1715"/>
      <c r="AK3" s="1715"/>
    </row>
    <row r="4" spans="1:45" ht="29.25" customHeight="1">
      <c r="A4" s="1303" t="s">
        <v>7</v>
      </c>
      <c r="B4" s="1304" t="s">
        <v>296</v>
      </c>
      <c r="C4" s="1305"/>
      <c r="D4" s="1716" t="s">
        <v>240</v>
      </c>
      <c r="E4" s="1716"/>
      <c r="F4" s="1716">
        <v>2015</v>
      </c>
      <c r="G4" s="1716"/>
      <c r="H4" s="1716">
        <v>2016</v>
      </c>
      <c r="I4" s="1716"/>
      <c r="J4" s="1717">
        <v>2017</v>
      </c>
      <c r="K4" s="1717"/>
      <c r="L4" s="1710">
        <v>2018</v>
      </c>
      <c r="M4" s="1710"/>
      <c r="N4" s="1710" t="s">
        <v>296</v>
      </c>
      <c r="O4" s="1710"/>
      <c r="P4" s="1710" t="s">
        <v>240</v>
      </c>
      <c r="Q4" s="1710"/>
      <c r="R4" s="1711">
        <v>2015</v>
      </c>
      <c r="S4" s="1711"/>
      <c r="T4" s="1711">
        <v>2016</v>
      </c>
      <c r="U4" s="1711"/>
      <c r="V4" s="1711">
        <v>2017</v>
      </c>
      <c r="W4" s="1711"/>
      <c r="X4" s="1711">
        <v>2018</v>
      </c>
      <c r="Y4" s="1711"/>
      <c r="Z4" s="1711">
        <v>2019</v>
      </c>
      <c r="AA4" s="1711"/>
      <c r="AB4" s="1711">
        <v>2020</v>
      </c>
      <c r="AC4" s="1711"/>
      <c r="AD4" s="1712" t="s">
        <v>238</v>
      </c>
      <c r="AE4" s="1712"/>
      <c r="AF4" s="1713" t="s">
        <v>240</v>
      </c>
      <c r="AG4" s="1713"/>
      <c r="AH4" s="1713">
        <v>2015</v>
      </c>
      <c r="AI4" s="1713"/>
      <c r="AJ4" s="1713">
        <v>2016</v>
      </c>
      <c r="AK4" s="1713"/>
      <c r="AL4" s="1709">
        <v>2017</v>
      </c>
      <c r="AM4" s="1709"/>
      <c r="AN4" s="1709">
        <v>2018</v>
      </c>
      <c r="AO4" s="1709"/>
      <c r="AP4" s="1709">
        <v>2019</v>
      </c>
      <c r="AQ4" s="1709"/>
      <c r="AR4" s="1709">
        <v>2020</v>
      </c>
      <c r="AS4" s="1709"/>
    </row>
    <row r="5" spans="1:45" ht="54" customHeight="1">
      <c r="A5" s="1303"/>
      <c r="B5" s="1306" t="s">
        <v>297</v>
      </c>
      <c r="C5" s="1307" t="s">
        <v>298</v>
      </c>
      <c r="D5" s="1308" t="s">
        <v>94</v>
      </c>
      <c r="E5" s="1309" t="s">
        <v>298</v>
      </c>
      <c r="F5" s="1308" t="s">
        <v>94</v>
      </c>
      <c r="G5" s="1309" t="s">
        <v>298</v>
      </c>
      <c r="H5" s="1308" t="s">
        <v>94</v>
      </c>
      <c r="I5" s="1309" t="s">
        <v>298</v>
      </c>
      <c r="J5" s="1308" t="s">
        <v>94</v>
      </c>
      <c r="K5" s="1309" t="s">
        <v>298</v>
      </c>
      <c r="L5" s="1308" t="s">
        <v>94</v>
      </c>
      <c r="M5" s="1309" t="s">
        <v>298</v>
      </c>
      <c r="N5" s="1310" t="s">
        <v>94</v>
      </c>
      <c r="O5" s="1311" t="s">
        <v>299</v>
      </c>
      <c r="P5" s="1310" t="s">
        <v>94</v>
      </c>
      <c r="Q5" s="1311" t="s">
        <v>298</v>
      </c>
      <c r="R5" s="1310" t="s">
        <v>94</v>
      </c>
      <c r="S5" s="1311" t="s">
        <v>298</v>
      </c>
      <c r="T5" s="1310" t="s">
        <v>94</v>
      </c>
      <c r="U5" s="1311" t="s">
        <v>298</v>
      </c>
      <c r="V5" s="1310" t="s">
        <v>94</v>
      </c>
      <c r="W5" s="1311" t="s">
        <v>298</v>
      </c>
      <c r="X5" s="1310" t="s">
        <v>94</v>
      </c>
      <c r="Y5" s="1311" t="s">
        <v>298</v>
      </c>
      <c r="Z5" s="1310" t="s">
        <v>94</v>
      </c>
      <c r="AA5" s="1311" t="s">
        <v>298</v>
      </c>
      <c r="AB5" s="1310" t="s">
        <v>94</v>
      </c>
      <c r="AC5" s="1311" t="s">
        <v>298</v>
      </c>
      <c r="AD5" s="1312" t="s">
        <v>94</v>
      </c>
      <c r="AE5" s="1313" t="s">
        <v>299</v>
      </c>
      <c r="AF5" s="1308" t="s">
        <v>94</v>
      </c>
      <c r="AG5" s="1309" t="s">
        <v>298</v>
      </c>
      <c r="AH5" s="1308" t="s">
        <v>94</v>
      </c>
      <c r="AI5" s="1307" t="s">
        <v>298</v>
      </c>
      <c r="AJ5" s="1314" t="s">
        <v>94</v>
      </c>
      <c r="AK5" s="1313" t="s">
        <v>298</v>
      </c>
      <c r="AL5" s="1310" t="s">
        <v>94</v>
      </c>
      <c r="AM5" s="1311" t="s">
        <v>298</v>
      </c>
      <c r="AN5" s="1310" t="s">
        <v>94</v>
      </c>
      <c r="AO5" s="1311" t="s">
        <v>298</v>
      </c>
      <c r="AP5" s="1310" t="s">
        <v>94</v>
      </c>
      <c r="AQ5" s="1311" t="s">
        <v>298</v>
      </c>
      <c r="AR5" s="1310" t="s">
        <v>94</v>
      </c>
      <c r="AS5" s="1311" t="s">
        <v>298</v>
      </c>
    </row>
    <row r="6" spans="1:45" ht="13.5">
      <c r="A6" s="1315" t="s">
        <v>16</v>
      </c>
      <c r="B6" s="1316">
        <v>633.74</v>
      </c>
      <c r="C6" s="1317">
        <v>426.24</v>
      </c>
      <c r="D6" s="1318">
        <v>637.42</v>
      </c>
      <c r="E6" s="1318">
        <v>426.62</v>
      </c>
      <c r="F6" s="1318">
        <v>679.67</v>
      </c>
      <c r="G6" s="1318">
        <v>431.88</v>
      </c>
      <c r="H6" s="1318">
        <v>651.75</v>
      </c>
      <c r="I6" s="1318">
        <v>392.48</v>
      </c>
      <c r="J6" s="1318"/>
      <c r="K6" s="1317"/>
      <c r="L6" s="1319"/>
      <c r="M6" s="1319"/>
      <c r="N6" s="1318">
        <v>19276.26</v>
      </c>
      <c r="O6" s="1318">
        <v>12964.8</v>
      </c>
      <c r="P6" s="1318">
        <v>19337.78</v>
      </c>
      <c r="Q6" s="1318">
        <v>12942.55</v>
      </c>
      <c r="R6" s="1318">
        <v>20409.85</v>
      </c>
      <c r="S6" s="1318">
        <v>13065.98</v>
      </c>
      <c r="T6" s="1318">
        <v>14442.2</v>
      </c>
      <c r="U6" s="1318">
        <v>8697.1</v>
      </c>
      <c r="V6" s="1318"/>
      <c r="W6" s="1318"/>
      <c r="X6" s="1318"/>
      <c r="Y6" s="1318"/>
      <c r="Z6" s="1318"/>
      <c r="AA6" s="1318"/>
      <c r="AB6" s="1318"/>
      <c r="AC6" s="1318"/>
      <c r="AD6" s="1320">
        <v>231315.1</v>
      </c>
      <c r="AE6" s="1321">
        <v>155577.6</v>
      </c>
      <c r="AF6" s="1322">
        <v>232053.4</v>
      </c>
      <c r="AG6" s="1321">
        <v>155310.6</v>
      </c>
      <c r="AH6" s="1322">
        <v>244918.15</v>
      </c>
      <c r="AI6" s="1321">
        <v>156791.71</v>
      </c>
      <c r="AJ6" s="1321">
        <v>3091.5</v>
      </c>
      <c r="AK6" s="1321">
        <v>520.3</v>
      </c>
      <c r="AL6" s="19"/>
      <c r="AM6" s="19"/>
      <c r="AN6" s="19"/>
      <c r="AO6" s="19"/>
      <c r="AP6" s="19"/>
      <c r="AQ6" s="19"/>
      <c r="AR6" s="19"/>
      <c r="AS6" s="19"/>
    </row>
    <row r="7" spans="1:45" ht="13.5">
      <c r="A7" s="1315" t="s">
        <v>17</v>
      </c>
      <c r="B7" s="1323">
        <v>482.45</v>
      </c>
      <c r="C7" s="1324">
        <v>276.89</v>
      </c>
      <c r="D7" s="1325">
        <v>535.88</v>
      </c>
      <c r="E7" s="1325">
        <v>313.81</v>
      </c>
      <c r="F7" s="1325">
        <v>571.98</v>
      </c>
      <c r="G7" s="1325">
        <v>335.07</v>
      </c>
      <c r="H7" s="1325">
        <v>597.27</v>
      </c>
      <c r="I7" s="1325">
        <v>323.01</v>
      </c>
      <c r="J7" s="1325"/>
      <c r="K7" s="1324"/>
      <c r="L7" s="1324"/>
      <c r="M7" s="1324"/>
      <c r="N7" s="1325">
        <v>87.77</v>
      </c>
      <c r="O7" s="1325">
        <v>41.81</v>
      </c>
      <c r="P7" s="1325">
        <v>111.68</v>
      </c>
      <c r="Q7" s="1325">
        <v>41.68</v>
      </c>
      <c r="R7" s="1325">
        <v>123.32</v>
      </c>
      <c r="S7" s="1325">
        <v>49.4</v>
      </c>
      <c r="T7" s="1325">
        <v>129.87</v>
      </c>
      <c r="U7" s="1325">
        <v>39.42</v>
      </c>
      <c r="V7" s="1325"/>
      <c r="W7" s="1325"/>
      <c r="X7" s="1325"/>
      <c r="Y7" s="1325"/>
      <c r="Z7" s="1325"/>
      <c r="AA7" s="1325"/>
      <c r="AB7" s="1325"/>
      <c r="AC7" s="1325"/>
      <c r="AD7" s="1326">
        <v>13.71</v>
      </c>
      <c r="AE7" s="1327">
        <v>3.98</v>
      </c>
      <c r="AF7" s="1328">
        <v>10.51</v>
      </c>
      <c r="AG7" s="1327">
        <v>1.21</v>
      </c>
      <c r="AH7" s="1322">
        <v>9.64</v>
      </c>
      <c r="AI7" s="1321">
        <v>1.08</v>
      </c>
      <c r="AJ7" s="1321">
        <v>8.85</v>
      </c>
      <c r="AK7" s="1321">
        <v>1.65</v>
      </c>
      <c r="AL7" s="19"/>
      <c r="AM7" s="19"/>
      <c r="AN7" s="19"/>
      <c r="AO7" s="19"/>
      <c r="AP7" s="19"/>
      <c r="AQ7" s="19"/>
      <c r="AR7" s="19"/>
      <c r="AS7" s="19"/>
    </row>
    <row r="8" spans="1:45" ht="13.5">
      <c r="A8" s="1315" t="s">
        <v>18</v>
      </c>
      <c r="B8" s="1329">
        <v>590.06</v>
      </c>
      <c r="C8" s="1330">
        <v>379.87</v>
      </c>
      <c r="D8" s="1331">
        <v>630.39</v>
      </c>
      <c r="E8" s="1331">
        <v>402.01</v>
      </c>
      <c r="F8" s="1331">
        <v>665.49</v>
      </c>
      <c r="G8" s="1331">
        <v>408.49</v>
      </c>
      <c r="H8" s="1331">
        <v>387.47</v>
      </c>
      <c r="I8" s="1331">
        <v>218.31</v>
      </c>
      <c r="J8" s="1331"/>
      <c r="K8" s="1330"/>
      <c r="L8" s="1330"/>
      <c r="M8" s="1330"/>
      <c r="N8" s="1331">
        <v>88.66</v>
      </c>
      <c r="O8" s="1331">
        <v>24.39</v>
      </c>
      <c r="P8" s="1331">
        <v>86.21</v>
      </c>
      <c r="Q8" s="1331">
        <v>50.85</v>
      </c>
      <c r="R8" s="1331">
        <v>121.2</v>
      </c>
      <c r="S8" s="1331">
        <v>49.08</v>
      </c>
      <c r="T8" s="1331">
        <v>119.8</v>
      </c>
      <c r="U8" s="1331">
        <v>18.53</v>
      </c>
      <c r="V8" s="1331"/>
      <c r="W8" s="1331"/>
      <c r="X8" s="1331"/>
      <c r="Y8" s="1331"/>
      <c r="Z8" s="1331"/>
      <c r="AA8" s="1331"/>
      <c r="AB8" s="1331"/>
      <c r="AC8" s="1331"/>
      <c r="AD8" s="1332">
        <v>12.49</v>
      </c>
      <c r="AE8" s="1333">
        <v>3.36</v>
      </c>
      <c r="AF8" s="1334">
        <v>10.97</v>
      </c>
      <c r="AG8" s="1333">
        <v>3.45</v>
      </c>
      <c r="AH8" s="1334">
        <v>10.94</v>
      </c>
      <c r="AI8" s="1333">
        <v>2.78</v>
      </c>
      <c r="AJ8" s="1333">
        <v>13.6</v>
      </c>
      <c r="AK8" s="1333">
        <v>1.63</v>
      </c>
      <c r="AL8" s="19"/>
      <c r="AM8" s="19"/>
      <c r="AN8" s="19"/>
      <c r="AO8" s="19"/>
      <c r="AP8" s="19"/>
      <c r="AQ8" s="19"/>
      <c r="AR8" s="19"/>
      <c r="AS8" s="19"/>
    </row>
    <row r="9" spans="1:45" ht="13.5">
      <c r="A9" s="1315" t="s">
        <v>19</v>
      </c>
      <c r="B9" s="1335">
        <v>580.87</v>
      </c>
      <c r="C9" s="1336">
        <v>332.23</v>
      </c>
      <c r="D9" s="1337">
        <v>617.2</v>
      </c>
      <c r="E9" s="1337">
        <v>331.7</v>
      </c>
      <c r="F9" s="1337">
        <v>620.66</v>
      </c>
      <c r="G9" s="1338">
        <v>329.3</v>
      </c>
      <c r="H9" s="1337">
        <v>570.66</v>
      </c>
      <c r="I9" s="1337">
        <v>254.27</v>
      </c>
      <c r="J9" s="1337"/>
      <c r="K9" s="1336"/>
      <c r="L9" s="1336"/>
      <c r="M9" s="1336"/>
      <c r="N9" s="1318">
        <v>95.14</v>
      </c>
      <c r="O9" s="1318">
        <v>42.61</v>
      </c>
      <c r="P9" s="1337">
        <v>110.98</v>
      </c>
      <c r="Q9" s="1337">
        <v>45.92</v>
      </c>
      <c r="R9" s="1337">
        <v>134.72</v>
      </c>
      <c r="S9" s="1337">
        <v>44.56</v>
      </c>
      <c r="T9" s="1337">
        <v>124.26</v>
      </c>
      <c r="U9" s="1337">
        <v>1.72</v>
      </c>
      <c r="V9" s="1337"/>
      <c r="W9" s="1337"/>
      <c r="X9" s="1337"/>
      <c r="Y9" s="1337"/>
      <c r="Z9" s="1337"/>
      <c r="AA9" s="1337"/>
      <c r="AB9" s="1337"/>
      <c r="AC9" s="1337"/>
      <c r="AD9" s="1320">
        <v>6.63</v>
      </c>
      <c r="AE9" s="1321">
        <v>4.49</v>
      </c>
      <c r="AF9" s="1322">
        <v>6.6</v>
      </c>
      <c r="AG9" s="1321">
        <v>2.38</v>
      </c>
      <c r="AH9" s="1322">
        <v>6.28</v>
      </c>
      <c r="AI9" s="1321">
        <v>3.12</v>
      </c>
      <c r="AJ9" s="1321">
        <v>6.49</v>
      </c>
      <c r="AK9" s="1321">
        <v>0.47</v>
      </c>
      <c r="AL9" s="19"/>
      <c r="AM9" s="1339"/>
      <c r="AN9" s="19"/>
      <c r="AO9" s="1339"/>
      <c r="AP9" s="19"/>
      <c r="AQ9" s="1339"/>
      <c r="AR9" s="19"/>
      <c r="AS9" s="1339"/>
    </row>
    <row r="10" spans="1:45" ht="13.5">
      <c r="A10" s="1315" t="s">
        <v>20</v>
      </c>
      <c r="B10" s="1335">
        <v>881.26</v>
      </c>
      <c r="C10" s="1336">
        <v>646.95</v>
      </c>
      <c r="D10" s="1337">
        <v>786.63</v>
      </c>
      <c r="E10" s="1337">
        <v>627.25</v>
      </c>
      <c r="F10" s="1337">
        <v>779.53</v>
      </c>
      <c r="G10" s="1337">
        <v>603.14</v>
      </c>
      <c r="H10" s="1337">
        <v>828.48</v>
      </c>
      <c r="I10" s="1337">
        <v>627.43</v>
      </c>
      <c r="J10" s="1337"/>
      <c r="K10" s="1336"/>
      <c r="L10" s="1336"/>
      <c r="M10" s="1336"/>
      <c r="N10" s="1318">
        <v>89.71</v>
      </c>
      <c r="O10" s="1318">
        <v>50.51</v>
      </c>
      <c r="P10" s="1318">
        <v>105.61</v>
      </c>
      <c r="Q10" s="1318">
        <v>58.44</v>
      </c>
      <c r="R10" s="1318">
        <v>102.3</v>
      </c>
      <c r="S10" s="1318">
        <v>56.68</v>
      </c>
      <c r="T10" s="1318">
        <v>113.54</v>
      </c>
      <c r="U10" s="1318">
        <v>67.03</v>
      </c>
      <c r="V10" s="1318"/>
      <c r="W10" s="1318"/>
      <c r="X10" s="1318"/>
      <c r="Y10" s="1318"/>
      <c r="Z10" s="1318"/>
      <c r="AA10" s="1318"/>
      <c r="AB10" s="1318"/>
      <c r="AC10" s="1318"/>
      <c r="AD10" s="1320">
        <v>7.41</v>
      </c>
      <c r="AE10" s="1321">
        <v>3.66</v>
      </c>
      <c r="AF10" s="1322">
        <v>9.73</v>
      </c>
      <c r="AG10" s="1321">
        <v>4.26</v>
      </c>
      <c r="AH10" s="1322">
        <v>11.88</v>
      </c>
      <c r="AI10" s="1321">
        <v>6.54</v>
      </c>
      <c r="AJ10" s="1321">
        <v>11.88</v>
      </c>
      <c r="AK10" s="1321">
        <v>8.4</v>
      </c>
      <c r="AL10" s="19"/>
      <c r="AM10" s="19"/>
      <c r="AN10" s="19"/>
      <c r="AO10" s="19"/>
      <c r="AP10" s="19"/>
      <c r="AQ10" s="19"/>
      <c r="AR10" s="19"/>
      <c r="AS10" s="19"/>
    </row>
    <row r="11" spans="1:45" ht="29.25" customHeight="1">
      <c r="A11" s="1340" t="s">
        <v>300</v>
      </c>
      <c r="B11" s="1341">
        <f aca="true" t="shared" si="0" ref="B11:K11">(B6+B7+B8+B9+B10)/5</f>
        <v>633.676</v>
      </c>
      <c r="C11" s="1341">
        <f t="shared" si="0"/>
        <v>412.43600000000004</v>
      </c>
      <c r="D11" s="1341">
        <f t="shared" si="0"/>
        <v>641.5040000000001</v>
      </c>
      <c r="E11" s="1341">
        <f t="shared" si="0"/>
        <v>420.2780000000001</v>
      </c>
      <c r="F11" s="1341">
        <f t="shared" si="0"/>
        <v>663.466</v>
      </c>
      <c r="G11" s="1341">
        <f t="shared" si="0"/>
        <v>421.576</v>
      </c>
      <c r="H11" s="1341">
        <f t="shared" si="0"/>
        <v>607.126</v>
      </c>
      <c r="I11" s="1341">
        <f t="shared" si="0"/>
        <v>363.1</v>
      </c>
      <c r="J11" s="1341">
        <f t="shared" si="0"/>
        <v>0</v>
      </c>
      <c r="K11" s="1341">
        <f t="shared" si="0"/>
        <v>0</v>
      </c>
      <c r="L11" s="1342"/>
      <c r="M11" s="1342"/>
      <c r="N11" s="1343">
        <f aca="true" t="shared" si="1" ref="N11:AA11">(N6+N7+N8+N9+N10)/5</f>
        <v>3927.5079999999994</v>
      </c>
      <c r="O11" s="1343">
        <f t="shared" si="1"/>
        <v>2624.8239999999996</v>
      </c>
      <c r="P11" s="1343">
        <f t="shared" si="1"/>
        <v>3950.4519999999998</v>
      </c>
      <c r="Q11" s="1343">
        <f t="shared" si="1"/>
        <v>2627.888</v>
      </c>
      <c r="R11" s="1343">
        <f t="shared" si="1"/>
        <v>4178.278</v>
      </c>
      <c r="S11" s="1343">
        <f t="shared" si="1"/>
        <v>2653.14</v>
      </c>
      <c r="T11" s="1343">
        <f t="shared" si="1"/>
        <v>2985.934</v>
      </c>
      <c r="U11" s="1343">
        <f t="shared" si="1"/>
        <v>1764.7600000000002</v>
      </c>
      <c r="V11" s="1343">
        <f>(V6+V7+V8+V9+V10)/5</f>
        <v>0</v>
      </c>
      <c r="W11" s="1343">
        <f>(W6+W7+W8+W9+W10)/5</f>
        <v>0</v>
      </c>
      <c r="X11" s="1343"/>
      <c r="Y11" s="1343"/>
      <c r="Z11" s="1343">
        <f t="shared" si="1"/>
        <v>0</v>
      </c>
      <c r="AA11" s="1343">
        <f t="shared" si="1"/>
        <v>0</v>
      </c>
      <c r="AB11" s="1343"/>
      <c r="AC11" s="1343"/>
      <c r="AD11" s="1344">
        <f aca="true" t="shared" si="2" ref="AD11:AM11">(AD6+AD7+AD8+AD9+AD10)/5</f>
        <v>46271.068</v>
      </c>
      <c r="AE11" s="1345">
        <f t="shared" si="2"/>
        <v>31118.618</v>
      </c>
      <c r="AF11" s="1345">
        <f t="shared" si="2"/>
        <v>46418.242000000006</v>
      </c>
      <c r="AG11" s="1345">
        <f t="shared" si="2"/>
        <v>31064.380000000005</v>
      </c>
      <c r="AH11" s="1345">
        <f t="shared" si="2"/>
        <v>48991.378000000004</v>
      </c>
      <c r="AI11" s="1346">
        <f t="shared" si="2"/>
        <v>31361.045999999995</v>
      </c>
      <c r="AJ11" s="1346">
        <f t="shared" si="2"/>
        <v>626.4639999999999</v>
      </c>
      <c r="AK11" s="1347">
        <f t="shared" si="2"/>
        <v>106.48999999999998</v>
      </c>
      <c r="AL11" s="1348">
        <f t="shared" si="2"/>
        <v>0</v>
      </c>
      <c r="AM11" s="1348">
        <f t="shared" si="2"/>
        <v>0</v>
      </c>
      <c r="AN11" s="1348"/>
      <c r="AO11" s="1348"/>
      <c r="AP11" s="1348"/>
      <c r="AQ11" s="1348"/>
      <c r="AR11" s="1348"/>
      <c r="AS11" s="1348"/>
    </row>
    <row r="12" spans="1:45" ht="15">
      <c r="A12" s="1315"/>
      <c r="B12" s="1335"/>
      <c r="C12" s="1336"/>
      <c r="D12" s="1337"/>
      <c r="E12" s="1337"/>
      <c r="F12" s="1349"/>
      <c r="G12" s="1349"/>
      <c r="H12" s="1349"/>
      <c r="I12" s="1349"/>
      <c r="J12" s="1349"/>
      <c r="K12" s="1349"/>
      <c r="L12" s="1350"/>
      <c r="M12" s="1351"/>
      <c r="N12" s="1352"/>
      <c r="O12" s="1337"/>
      <c r="P12" s="1337"/>
      <c r="Q12" s="1337"/>
      <c r="R12" s="1337"/>
      <c r="S12" s="1337"/>
      <c r="T12" s="1337"/>
      <c r="U12" s="1337"/>
      <c r="V12" s="1337"/>
      <c r="W12" s="1337"/>
      <c r="X12" s="1337"/>
      <c r="Y12" s="1337"/>
      <c r="Z12" s="1337"/>
      <c r="AA12" s="1337"/>
      <c r="AB12" s="1337"/>
      <c r="AC12" s="1337"/>
      <c r="AD12" s="1320"/>
      <c r="AE12" s="1321"/>
      <c r="AF12" s="1322"/>
      <c r="AG12" s="1321"/>
      <c r="AH12" s="1322"/>
      <c r="AI12" s="1321"/>
      <c r="AJ12" s="1321"/>
      <c r="AK12" s="1321"/>
      <c r="AL12" s="19"/>
      <c r="AM12" s="19"/>
      <c r="AN12" s="19"/>
      <c r="AO12" s="19"/>
      <c r="AP12" s="19"/>
      <c r="AQ12" s="19"/>
      <c r="AR12" s="19"/>
      <c r="AS12" s="19"/>
    </row>
    <row r="13" spans="1:45" ht="13.5">
      <c r="A13" s="1315" t="s">
        <v>22</v>
      </c>
      <c r="B13" s="1335">
        <v>598.81</v>
      </c>
      <c r="C13" s="1336">
        <v>419.61</v>
      </c>
      <c r="D13" s="1337">
        <v>687.85</v>
      </c>
      <c r="E13" s="1337">
        <v>435.36</v>
      </c>
      <c r="F13" s="1337">
        <v>745.67</v>
      </c>
      <c r="G13" s="1337">
        <v>427.4</v>
      </c>
      <c r="H13" s="1337">
        <v>773.42</v>
      </c>
      <c r="I13" s="1337">
        <v>407.23</v>
      </c>
      <c r="J13" s="1337"/>
      <c r="K13" s="1336"/>
      <c r="L13" s="1349"/>
      <c r="M13" s="1349"/>
      <c r="N13" s="1337">
        <v>90.57</v>
      </c>
      <c r="O13" s="1337">
        <v>51.62</v>
      </c>
      <c r="P13" s="1337">
        <v>105.48</v>
      </c>
      <c r="Q13" s="1337">
        <v>51.77</v>
      </c>
      <c r="R13" s="1337">
        <v>117.43</v>
      </c>
      <c r="S13" s="1337">
        <v>50.24</v>
      </c>
      <c r="T13" s="1337">
        <v>113.11</v>
      </c>
      <c r="U13" s="1337">
        <v>40.04</v>
      </c>
      <c r="V13" s="1337"/>
      <c r="W13" s="1337"/>
      <c r="X13" s="1337"/>
      <c r="Y13" s="1337"/>
      <c r="Z13" s="1337"/>
      <c r="AA13" s="1337"/>
      <c r="AB13" s="1337"/>
      <c r="AC13" s="1337"/>
      <c r="AD13" s="1320">
        <v>8.7</v>
      </c>
      <c r="AE13" s="1321">
        <v>5.17</v>
      </c>
      <c r="AF13" s="1322">
        <v>10.74</v>
      </c>
      <c r="AG13" s="1321">
        <v>2.89</v>
      </c>
      <c r="AH13" s="1322">
        <v>15.01</v>
      </c>
      <c r="AI13" s="1321">
        <v>3.06</v>
      </c>
      <c r="AJ13" s="1321">
        <v>17.72</v>
      </c>
      <c r="AK13" s="1321">
        <v>2.75</v>
      </c>
      <c r="AL13" s="19"/>
      <c r="AM13" s="19"/>
      <c r="AN13" s="19"/>
      <c r="AO13" s="19"/>
      <c r="AP13" s="19"/>
      <c r="AQ13" s="19"/>
      <c r="AR13" s="19"/>
      <c r="AS13" s="19"/>
    </row>
    <row r="14" spans="1:45" ht="13.5">
      <c r="A14" s="1315" t="s">
        <v>23</v>
      </c>
      <c r="B14" s="1335">
        <v>594.13</v>
      </c>
      <c r="C14" s="1336">
        <v>413</v>
      </c>
      <c r="D14" s="1337"/>
      <c r="E14" s="1337"/>
      <c r="F14" s="1337">
        <v>700.1</v>
      </c>
      <c r="G14" s="1337">
        <v>430.6</v>
      </c>
      <c r="H14" s="1337">
        <v>699.12</v>
      </c>
      <c r="I14" s="1337">
        <v>411.88</v>
      </c>
      <c r="J14" s="1337"/>
      <c r="K14" s="1336"/>
      <c r="L14" s="1336"/>
      <c r="M14" s="1336"/>
      <c r="N14" s="1337">
        <v>96.44</v>
      </c>
      <c r="O14" s="1337">
        <v>51.46</v>
      </c>
      <c r="P14" s="1337"/>
      <c r="Q14" s="1337"/>
      <c r="R14" s="1337">
        <v>139.63</v>
      </c>
      <c r="S14" s="1337">
        <v>56.12</v>
      </c>
      <c r="T14" s="1337">
        <v>140.14</v>
      </c>
      <c r="U14" s="1337">
        <v>40.78</v>
      </c>
      <c r="V14" s="1337"/>
      <c r="W14" s="1337"/>
      <c r="X14" s="1337"/>
      <c r="Y14" s="1337"/>
      <c r="Z14" s="1337"/>
      <c r="AA14" s="1337"/>
      <c r="AB14" s="1337"/>
      <c r="AC14" s="1337"/>
      <c r="AD14" s="1320">
        <v>15.82</v>
      </c>
      <c r="AE14" s="1321">
        <v>4.86</v>
      </c>
      <c r="AF14" s="1322"/>
      <c r="AG14" s="1321"/>
      <c r="AH14" s="1322">
        <v>21.85</v>
      </c>
      <c r="AI14" s="1321">
        <v>2.82</v>
      </c>
      <c r="AJ14" s="1321">
        <v>33.31</v>
      </c>
      <c r="AK14" s="1321">
        <v>3.36</v>
      </c>
      <c r="AL14" s="19"/>
      <c r="AM14" s="19"/>
      <c r="AN14" s="19"/>
      <c r="AO14" s="19"/>
      <c r="AP14" s="19"/>
      <c r="AQ14" s="19"/>
      <c r="AR14" s="19"/>
      <c r="AS14" s="19"/>
    </row>
    <row r="15" spans="1:45" s="1353" customFormat="1" ht="13.5">
      <c r="A15" s="1315" t="s">
        <v>24</v>
      </c>
      <c r="B15" s="1335">
        <v>618.07</v>
      </c>
      <c r="C15" s="1336">
        <v>167.57</v>
      </c>
      <c r="D15" s="1337">
        <v>668.24</v>
      </c>
      <c r="E15" s="1337">
        <v>442.8</v>
      </c>
      <c r="F15" s="1349">
        <v>687.57</v>
      </c>
      <c r="G15" s="1349">
        <v>212.34</v>
      </c>
      <c r="H15" s="1349">
        <v>688.18</v>
      </c>
      <c r="I15" s="1349">
        <v>101.2</v>
      </c>
      <c r="J15" s="1349">
        <v>702.73</v>
      </c>
      <c r="K15" s="1349">
        <v>393.29</v>
      </c>
      <c r="L15" s="1349">
        <v>781.5</v>
      </c>
      <c r="M15" s="1349">
        <v>425.11</v>
      </c>
      <c r="N15" s="1337">
        <v>101.33</v>
      </c>
      <c r="O15" s="1337">
        <v>47.56</v>
      </c>
      <c r="P15" s="1337">
        <v>110.8</v>
      </c>
      <c r="Q15" s="1337">
        <v>49.55</v>
      </c>
      <c r="R15" s="1337">
        <v>130.09</v>
      </c>
      <c r="S15" s="1337">
        <v>40.88</v>
      </c>
      <c r="T15" s="1337">
        <v>128.09</v>
      </c>
      <c r="U15" s="1337">
        <v>21.72</v>
      </c>
      <c r="V15" s="1337">
        <v>128.23</v>
      </c>
      <c r="W15" s="1337">
        <v>26.99</v>
      </c>
      <c r="X15" s="1337">
        <v>131.27</v>
      </c>
      <c r="Y15" s="1337">
        <v>32.79</v>
      </c>
      <c r="Z15" s="1337">
        <v>128.23</v>
      </c>
      <c r="AA15" s="1337">
        <v>26.99</v>
      </c>
      <c r="AB15" s="1337">
        <v>131.27</v>
      </c>
      <c r="AC15" s="1337">
        <v>32.79</v>
      </c>
      <c r="AD15" s="1320">
        <v>13.01</v>
      </c>
      <c r="AE15" s="1321">
        <v>5.3</v>
      </c>
      <c r="AF15" s="1322">
        <v>14.02</v>
      </c>
      <c r="AG15" s="1321">
        <v>3.39</v>
      </c>
      <c r="AH15" s="1322">
        <v>16.56</v>
      </c>
      <c r="AI15" s="1321">
        <v>2.23</v>
      </c>
      <c r="AJ15" s="1322">
        <v>18.97</v>
      </c>
      <c r="AK15" s="1321">
        <v>1.7</v>
      </c>
      <c r="AL15" s="897">
        <v>18.84</v>
      </c>
      <c r="AM15" s="897">
        <v>0.1</v>
      </c>
      <c r="AN15" s="897">
        <v>23.69</v>
      </c>
      <c r="AO15" s="897">
        <v>0</v>
      </c>
      <c r="AP15" s="897"/>
      <c r="AQ15" s="897">
        <v>0</v>
      </c>
      <c r="AR15" s="897"/>
      <c r="AS15" s="897">
        <v>0</v>
      </c>
    </row>
    <row r="16" spans="1:45" ht="13.5">
      <c r="A16" s="1315" t="s">
        <v>25</v>
      </c>
      <c r="B16" s="1335"/>
      <c r="C16" s="1336"/>
      <c r="D16" s="1337"/>
      <c r="E16" s="1337"/>
      <c r="F16" s="1337"/>
      <c r="G16" s="1337"/>
      <c r="H16" s="1331">
        <v>237.85</v>
      </c>
      <c r="I16" s="1331">
        <v>134.02</v>
      </c>
      <c r="J16" s="1331"/>
      <c r="K16" s="1330"/>
      <c r="L16" s="1330"/>
      <c r="M16" s="1330"/>
      <c r="N16" s="1331"/>
      <c r="O16" s="1331"/>
      <c r="P16" s="1331"/>
      <c r="Q16" s="1331"/>
      <c r="R16" s="1331">
        <v>120.53</v>
      </c>
      <c r="S16" s="1331">
        <v>59.07</v>
      </c>
      <c r="T16" s="1331">
        <v>129.11</v>
      </c>
      <c r="U16" s="1331">
        <v>20.19</v>
      </c>
      <c r="V16" s="1331"/>
      <c r="W16" s="1331"/>
      <c r="X16" s="1331"/>
      <c r="Y16" s="1331"/>
      <c r="Z16" s="1331"/>
      <c r="AA16" s="1331"/>
      <c r="AB16" s="1331"/>
      <c r="AC16" s="1331"/>
      <c r="AD16" s="1332"/>
      <c r="AE16" s="1333"/>
      <c r="AF16" s="1334"/>
      <c r="AG16" s="1333"/>
      <c r="AH16" s="1334">
        <v>25.29</v>
      </c>
      <c r="AI16" s="1333">
        <v>2.99</v>
      </c>
      <c r="AJ16" s="1333">
        <v>29.01</v>
      </c>
      <c r="AK16" s="1333">
        <v>2.61</v>
      </c>
      <c r="AL16" s="19"/>
      <c r="AM16" s="19"/>
      <c r="AN16" s="19"/>
      <c r="AO16" s="19"/>
      <c r="AP16" s="19"/>
      <c r="AQ16" s="19"/>
      <c r="AR16" s="19"/>
      <c r="AS16" s="19"/>
    </row>
    <row r="17" spans="1:45" ht="13.5">
      <c r="A17" s="1315" t="s">
        <v>27</v>
      </c>
      <c r="B17" s="1335">
        <v>649.27</v>
      </c>
      <c r="C17" s="1336">
        <v>467.77</v>
      </c>
      <c r="D17" s="1337">
        <v>685.38</v>
      </c>
      <c r="E17" s="1337">
        <v>479.72</v>
      </c>
      <c r="F17" s="1337">
        <v>754.55</v>
      </c>
      <c r="G17" s="1337">
        <v>454.13</v>
      </c>
      <c r="H17" s="1337">
        <v>699.62</v>
      </c>
      <c r="I17" s="1337">
        <v>397.69</v>
      </c>
      <c r="J17" s="1337"/>
      <c r="K17" s="1336"/>
      <c r="L17" s="1336"/>
      <c r="M17" s="1336"/>
      <c r="N17" s="1337">
        <v>86.37</v>
      </c>
      <c r="O17" s="1337">
        <v>47.71</v>
      </c>
      <c r="P17" s="1337">
        <v>98.34</v>
      </c>
      <c r="Q17" s="1337">
        <v>53.7</v>
      </c>
      <c r="R17" s="1337">
        <v>115.03</v>
      </c>
      <c r="S17" s="1337">
        <v>45.1</v>
      </c>
      <c r="T17" s="1337">
        <v>121.32</v>
      </c>
      <c r="U17" s="1337">
        <v>30.72</v>
      </c>
      <c r="V17" s="1337"/>
      <c r="W17" s="1337"/>
      <c r="X17" s="1337"/>
      <c r="Y17" s="1337"/>
      <c r="Z17" s="1337"/>
      <c r="AA17" s="1337"/>
      <c r="AB17" s="1337">
        <v>123.46</v>
      </c>
      <c r="AC17" s="1337">
        <v>31.41</v>
      </c>
      <c r="AD17" s="1320">
        <v>14.51</v>
      </c>
      <c r="AE17" s="1321">
        <v>4</v>
      </c>
      <c r="AF17" s="1322">
        <v>37.29</v>
      </c>
      <c r="AG17" s="1321">
        <v>10.49</v>
      </c>
      <c r="AH17" s="1322">
        <v>21.78</v>
      </c>
      <c r="AI17" s="1321">
        <v>2.68</v>
      </c>
      <c r="AJ17" s="1321">
        <v>21.7</v>
      </c>
      <c r="AK17" s="1321">
        <v>2.8</v>
      </c>
      <c r="AL17" s="19"/>
      <c r="AM17" s="19"/>
      <c r="AN17" s="19"/>
      <c r="AO17" s="19"/>
      <c r="AP17" s="19"/>
      <c r="AQ17" s="19"/>
      <c r="AR17" s="19">
        <v>22.12</v>
      </c>
      <c r="AS17" s="19"/>
    </row>
    <row r="18" spans="1:45" ht="27">
      <c r="A18" s="1340" t="s">
        <v>301</v>
      </c>
      <c r="B18" s="1341">
        <f aca="true" t="shared" si="3" ref="B18:AK18">(B12+B13+B14+B15+B16+B17)/6</f>
        <v>410.0466666666667</v>
      </c>
      <c r="C18" s="1354">
        <f t="shared" si="3"/>
        <v>244.65833333333333</v>
      </c>
      <c r="D18" s="1341">
        <f t="shared" si="3"/>
        <v>340.24500000000006</v>
      </c>
      <c r="E18" s="1354">
        <f t="shared" si="3"/>
        <v>226.31333333333336</v>
      </c>
      <c r="F18" s="1341">
        <f t="shared" si="3"/>
        <v>481.31500000000005</v>
      </c>
      <c r="G18" s="1354">
        <f t="shared" si="3"/>
        <v>254.0783333333333</v>
      </c>
      <c r="H18" s="1341">
        <f t="shared" si="3"/>
        <v>516.3649999999999</v>
      </c>
      <c r="I18" s="1354">
        <f t="shared" si="3"/>
        <v>242.00333333333336</v>
      </c>
      <c r="J18" s="1341">
        <f t="shared" si="3"/>
        <v>117.12166666666667</v>
      </c>
      <c r="K18" s="1354">
        <f t="shared" si="3"/>
        <v>65.54833333333333</v>
      </c>
      <c r="L18" s="1354">
        <f t="shared" si="3"/>
        <v>130.25</v>
      </c>
      <c r="M18" s="1354">
        <f t="shared" si="3"/>
        <v>70.85166666666667</v>
      </c>
      <c r="N18" s="1343">
        <f t="shared" si="3"/>
        <v>62.45166666666666</v>
      </c>
      <c r="O18" s="1343">
        <f t="shared" si="3"/>
        <v>33.05833333333333</v>
      </c>
      <c r="P18" s="1343">
        <f t="shared" si="3"/>
        <v>52.43666666666667</v>
      </c>
      <c r="Q18" s="1343">
        <f t="shared" si="3"/>
        <v>25.836666666666662</v>
      </c>
      <c r="R18" s="1343">
        <f t="shared" si="3"/>
        <v>103.78499999999998</v>
      </c>
      <c r="S18" s="1343">
        <f t="shared" si="3"/>
        <v>41.901666666666664</v>
      </c>
      <c r="T18" s="1343">
        <f t="shared" si="3"/>
        <v>105.295</v>
      </c>
      <c r="U18" s="1343">
        <f t="shared" si="3"/>
        <v>25.575</v>
      </c>
      <c r="V18" s="1343">
        <f>(V12+V13+V14+V15+V16+V17)/6</f>
        <v>21.371666666666666</v>
      </c>
      <c r="W18" s="1343">
        <f>(W12+W13+W14+W15+W16+W17)/6</f>
        <v>4.498333333333333</v>
      </c>
      <c r="X18" s="1343">
        <f>(X12+X13+X14+X15+X16+X17)/6</f>
        <v>21.878333333333334</v>
      </c>
      <c r="Y18" s="1343">
        <f>(Y12+Y13+Y14+Y15+Y16+Y17)/6</f>
        <v>5.465</v>
      </c>
      <c r="Z18" s="1343">
        <f t="shared" si="3"/>
        <v>21.371666666666666</v>
      </c>
      <c r="AA18" s="1343">
        <f t="shared" si="3"/>
        <v>4.498333333333333</v>
      </c>
      <c r="AB18" s="1343">
        <f t="shared" si="3"/>
        <v>42.455000000000005</v>
      </c>
      <c r="AC18" s="1343">
        <f t="shared" si="3"/>
        <v>10.700000000000001</v>
      </c>
      <c r="AD18" s="1344">
        <f t="shared" si="3"/>
        <v>8.673333333333334</v>
      </c>
      <c r="AE18" s="1347">
        <f t="shared" si="3"/>
        <v>3.221666666666667</v>
      </c>
      <c r="AF18" s="1345">
        <f t="shared" si="3"/>
        <v>10.341666666666667</v>
      </c>
      <c r="AG18" s="1347">
        <f t="shared" si="3"/>
        <v>2.795</v>
      </c>
      <c r="AH18" s="1345">
        <f t="shared" si="3"/>
        <v>16.748333333333335</v>
      </c>
      <c r="AI18" s="1346">
        <f t="shared" si="3"/>
        <v>2.2966666666666664</v>
      </c>
      <c r="AJ18" s="1346">
        <f t="shared" si="3"/>
        <v>20.118333333333336</v>
      </c>
      <c r="AK18" s="1347">
        <f t="shared" si="3"/>
        <v>2.203333333333333</v>
      </c>
      <c r="AL18" s="1348">
        <f>(AL13+AL14+AL15+AL16+AL17)/5</f>
        <v>3.768</v>
      </c>
      <c r="AM18" s="1348">
        <f aca="true" t="shared" si="4" ref="AM18:AS18">(AM12+AM13+AM14+AM15+AM16+AM17)/6</f>
        <v>0.016666666666666666</v>
      </c>
      <c r="AN18" s="1348">
        <f t="shared" si="4"/>
        <v>3.9483333333333337</v>
      </c>
      <c r="AO18" s="1348">
        <f t="shared" si="4"/>
        <v>0</v>
      </c>
      <c r="AP18" s="1348">
        <f t="shared" si="4"/>
        <v>0</v>
      </c>
      <c r="AQ18" s="1348">
        <f t="shared" si="4"/>
        <v>0</v>
      </c>
      <c r="AR18" s="1348">
        <f t="shared" si="4"/>
        <v>3.686666666666667</v>
      </c>
      <c r="AS18" s="1348">
        <f t="shared" si="4"/>
        <v>0</v>
      </c>
    </row>
    <row r="19" spans="1:45" s="1363" customFormat="1" ht="26.25">
      <c r="A19" s="1355" t="s">
        <v>302</v>
      </c>
      <c r="B19" s="1356">
        <f aca="true" t="shared" si="5" ref="B19:AO19">(B11+B18)/2</f>
        <v>521.8613333333334</v>
      </c>
      <c r="C19" s="1357">
        <f t="shared" si="5"/>
        <v>328.54716666666667</v>
      </c>
      <c r="D19" s="1356">
        <f t="shared" si="5"/>
        <v>490.8745000000001</v>
      </c>
      <c r="E19" s="1357">
        <f t="shared" si="5"/>
        <v>323.2956666666667</v>
      </c>
      <c r="F19" s="1356">
        <f t="shared" si="5"/>
        <v>572.3905</v>
      </c>
      <c r="G19" s="1357">
        <f t="shared" si="5"/>
        <v>337.82716666666664</v>
      </c>
      <c r="H19" s="1356">
        <f t="shared" si="5"/>
        <v>561.7455</v>
      </c>
      <c r="I19" s="1356">
        <f t="shared" si="5"/>
        <v>302.5516666666667</v>
      </c>
      <c r="J19" s="1356">
        <f t="shared" si="5"/>
        <v>58.560833333333335</v>
      </c>
      <c r="K19" s="1356">
        <f t="shared" si="5"/>
        <v>32.774166666666666</v>
      </c>
      <c r="L19" s="1356">
        <f t="shared" si="5"/>
        <v>65.125</v>
      </c>
      <c r="M19" s="1356">
        <f t="shared" si="5"/>
        <v>35.42583333333334</v>
      </c>
      <c r="N19" s="1358">
        <f t="shared" si="5"/>
        <v>1994.979833333333</v>
      </c>
      <c r="O19" s="1358">
        <f t="shared" si="5"/>
        <v>1328.9411666666665</v>
      </c>
      <c r="P19" s="1358">
        <f t="shared" si="5"/>
        <v>2001.4443333333331</v>
      </c>
      <c r="Q19" s="1358">
        <f t="shared" si="5"/>
        <v>1326.8623333333333</v>
      </c>
      <c r="R19" s="1358">
        <f t="shared" si="5"/>
        <v>2141.0315</v>
      </c>
      <c r="S19" s="1358">
        <f t="shared" si="5"/>
        <v>1347.5208333333333</v>
      </c>
      <c r="T19" s="1358">
        <f t="shared" si="5"/>
        <v>1545.6145000000001</v>
      </c>
      <c r="U19" s="1358">
        <f t="shared" si="5"/>
        <v>895.1675000000001</v>
      </c>
      <c r="V19" s="1358">
        <f>(V11+V18)/2</f>
        <v>10.685833333333333</v>
      </c>
      <c r="W19" s="1358">
        <f>(W11+W18)/2</f>
        <v>2.2491666666666665</v>
      </c>
      <c r="X19" s="1358">
        <f>(X11+X18)/2</f>
        <v>10.939166666666667</v>
      </c>
      <c r="Y19" s="1358">
        <f>(Y11+Y18)/2</f>
        <v>2.7325</v>
      </c>
      <c r="Z19" s="1358">
        <f>(Z11+Z18)/2</f>
        <v>10.685833333333333</v>
      </c>
      <c r="AA19" s="1358">
        <f t="shared" si="5"/>
        <v>2.2491666666666665</v>
      </c>
      <c r="AB19" s="1358">
        <f t="shared" si="5"/>
        <v>21.227500000000003</v>
      </c>
      <c r="AC19" s="1358">
        <f t="shared" si="5"/>
        <v>5.3500000000000005</v>
      </c>
      <c r="AD19" s="1359">
        <f t="shared" si="5"/>
        <v>23139.870666666666</v>
      </c>
      <c r="AE19" s="1360">
        <f t="shared" si="5"/>
        <v>15560.919833333333</v>
      </c>
      <c r="AF19" s="1361">
        <f t="shared" si="5"/>
        <v>23214.291833333336</v>
      </c>
      <c r="AG19" s="1360">
        <f t="shared" si="5"/>
        <v>15533.587500000001</v>
      </c>
      <c r="AH19" s="1361">
        <f t="shared" si="5"/>
        <v>24504.06316666667</v>
      </c>
      <c r="AI19" s="1362">
        <f t="shared" si="5"/>
        <v>15681.67133333333</v>
      </c>
      <c r="AJ19" s="1362">
        <f t="shared" si="5"/>
        <v>323.29116666666664</v>
      </c>
      <c r="AK19" s="1347">
        <f t="shared" si="5"/>
        <v>54.34666666666666</v>
      </c>
      <c r="AL19" s="1348">
        <f t="shared" si="5"/>
        <v>1.884</v>
      </c>
      <c r="AM19" s="1348">
        <f t="shared" si="5"/>
        <v>0.008333333333333333</v>
      </c>
      <c r="AN19" s="1348">
        <f t="shared" si="5"/>
        <v>1.9741666666666668</v>
      </c>
      <c r="AO19" s="1348">
        <f t="shared" si="5"/>
        <v>0</v>
      </c>
      <c r="AP19" s="1348">
        <f>(AP11+AP18)/2</f>
        <v>0</v>
      </c>
      <c r="AQ19" s="1348">
        <f>(AQ11+AQ18)/2</f>
        <v>0</v>
      </c>
      <c r="AR19" s="1348">
        <f>(AR11+AR18)/2</f>
        <v>1.8433333333333335</v>
      </c>
      <c r="AS19" s="1348">
        <f>(AS11+AS18)/2</f>
        <v>0</v>
      </c>
    </row>
    <row r="20" spans="1:25" ht="12.75">
      <c r="A20" s="211"/>
      <c r="B20" s="211"/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/>
      <c r="T20" s="211"/>
      <c r="U20" s="211"/>
      <c r="V20" s="211"/>
      <c r="W20" s="211"/>
      <c r="X20" s="211"/>
      <c r="Y20" s="211"/>
    </row>
    <row r="21" spans="1:25" ht="12.75">
      <c r="A21" s="211"/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</row>
    <row r="22" spans="1:25" ht="12.75">
      <c r="A22" s="211"/>
      <c r="B22" s="211"/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</row>
    <row r="23" spans="1:25" ht="15">
      <c r="A23" s="606" t="s">
        <v>303</v>
      </c>
      <c r="B23" s="211"/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</row>
    <row r="25" spans="1:37" ht="12.75">
      <c r="A25" s="379" t="s">
        <v>1</v>
      </c>
      <c r="B25" s="1714" t="s">
        <v>293</v>
      </c>
      <c r="C25" s="1714"/>
      <c r="D25" s="1714"/>
      <c r="E25" s="1714"/>
      <c r="F25" s="1714"/>
      <c r="G25" s="1714"/>
      <c r="H25" s="1714"/>
      <c r="I25" s="1714"/>
      <c r="J25" s="1714"/>
      <c r="K25" s="1714"/>
      <c r="L25" s="1302"/>
      <c r="M25" s="1302"/>
      <c r="N25" s="1718" t="s">
        <v>304</v>
      </c>
      <c r="O25" s="1718"/>
      <c r="P25" s="1718"/>
      <c r="Q25" s="1718"/>
      <c r="R25" s="1718"/>
      <c r="S25" s="1718"/>
      <c r="T25" s="1718"/>
      <c r="U25" s="1718"/>
      <c r="V25" s="1718"/>
      <c r="W25" s="1718"/>
      <c r="X25" s="1302"/>
      <c r="Y25" s="1302"/>
      <c r="Z25" s="1714" t="s">
        <v>305</v>
      </c>
      <c r="AA25" s="1714"/>
      <c r="AB25" s="1714"/>
      <c r="AC25" s="1714"/>
      <c r="AD25" s="1714"/>
      <c r="AE25" s="1714"/>
      <c r="AF25" s="1714"/>
      <c r="AG25" s="1714"/>
      <c r="AH25" s="1714"/>
      <c r="AI25" s="1714"/>
      <c r="AJ25" s="1714"/>
      <c r="AK25" s="1714"/>
    </row>
    <row r="26" spans="1:45" ht="29.25" customHeight="1">
      <c r="A26" s="1311" t="s">
        <v>7</v>
      </c>
      <c r="B26" s="1304" t="s">
        <v>296</v>
      </c>
      <c r="C26" s="1305"/>
      <c r="D26" s="1364" t="s">
        <v>240</v>
      </c>
      <c r="E26" s="1364"/>
      <c r="F26" s="1716">
        <v>2015</v>
      </c>
      <c r="G26" s="1716"/>
      <c r="H26" s="1716">
        <v>2016</v>
      </c>
      <c r="I26" s="1716"/>
      <c r="J26" s="1710" t="s">
        <v>306</v>
      </c>
      <c r="K26" s="1710"/>
      <c r="L26" s="1710">
        <v>2018</v>
      </c>
      <c r="M26" s="1710"/>
      <c r="N26" s="1710" t="s">
        <v>238</v>
      </c>
      <c r="O26" s="1710"/>
      <c r="P26" s="1710" t="s">
        <v>240</v>
      </c>
      <c r="Q26" s="1710"/>
      <c r="R26" s="1719">
        <v>2015</v>
      </c>
      <c r="S26" s="1719"/>
      <c r="T26" s="1719">
        <v>2016</v>
      </c>
      <c r="U26" s="1719"/>
      <c r="V26" s="1719" t="s">
        <v>306</v>
      </c>
      <c r="W26" s="1719"/>
      <c r="X26" s="1719">
        <v>2018</v>
      </c>
      <c r="Y26" s="1719"/>
      <c r="Z26" s="1719">
        <v>2019</v>
      </c>
      <c r="AA26" s="1719"/>
      <c r="AB26" s="1719">
        <v>2020</v>
      </c>
      <c r="AC26" s="1719"/>
      <c r="AD26" s="1720" t="s">
        <v>238</v>
      </c>
      <c r="AE26" s="1720"/>
      <c r="AF26" s="1708" t="s">
        <v>240</v>
      </c>
      <c r="AG26" s="1708"/>
      <c r="AH26" s="1708">
        <v>2015</v>
      </c>
      <c r="AI26" s="1708"/>
      <c r="AJ26" s="1708">
        <v>2016</v>
      </c>
      <c r="AK26" s="1708"/>
      <c r="AL26" s="1708">
        <v>2017</v>
      </c>
      <c r="AM26" s="1708"/>
      <c r="AN26" s="1708">
        <v>2018</v>
      </c>
      <c r="AO26" s="1708"/>
      <c r="AP26" s="1708">
        <v>2019</v>
      </c>
      <c r="AQ26" s="1708"/>
      <c r="AR26" s="1708"/>
      <c r="AS26" s="1708"/>
    </row>
    <row r="27" spans="1:45" ht="69">
      <c r="A27" s="1365"/>
      <c r="B27" s="1366" t="s">
        <v>297</v>
      </c>
      <c r="C27" s="1367" t="s">
        <v>298</v>
      </c>
      <c r="D27" s="1368" t="s">
        <v>94</v>
      </c>
      <c r="E27" s="1367" t="s">
        <v>298</v>
      </c>
      <c r="F27" s="1368" t="s">
        <v>94</v>
      </c>
      <c r="G27" s="1369" t="s">
        <v>298</v>
      </c>
      <c r="H27" s="1370" t="s">
        <v>94</v>
      </c>
      <c r="I27" s="1365" t="s">
        <v>298</v>
      </c>
      <c r="J27" s="1370" t="s">
        <v>94</v>
      </c>
      <c r="K27" s="1365" t="s">
        <v>298</v>
      </c>
      <c r="L27" s="1370" t="s">
        <v>94</v>
      </c>
      <c r="M27" s="1365" t="s">
        <v>298</v>
      </c>
      <c r="N27" s="1371" t="s">
        <v>94</v>
      </c>
      <c r="O27" s="1365" t="s">
        <v>299</v>
      </c>
      <c r="P27" s="1368" t="s">
        <v>94</v>
      </c>
      <c r="Q27" s="1367" t="s">
        <v>298</v>
      </c>
      <c r="R27" s="1368" t="s">
        <v>94</v>
      </c>
      <c r="S27" s="1369" t="s">
        <v>298</v>
      </c>
      <c r="T27" s="1368" t="s">
        <v>94</v>
      </c>
      <c r="U27" s="1369" t="s">
        <v>298</v>
      </c>
      <c r="V27" s="1368" t="s">
        <v>94</v>
      </c>
      <c r="W27" s="1365" t="s">
        <v>298</v>
      </c>
      <c r="X27" s="1370" t="s">
        <v>94</v>
      </c>
      <c r="Y27" s="1365" t="s">
        <v>298</v>
      </c>
      <c r="Z27" s="1368" t="s">
        <v>94</v>
      </c>
      <c r="AA27" s="1365" t="s">
        <v>298</v>
      </c>
      <c r="AB27" s="1370" t="s">
        <v>94</v>
      </c>
      <c r="AC27" s="1365" t="s">
        <v>298</v>
      </c>
      <c r="AD27" s="1372" t="s">
        <v>94</v>
      </c>
      <c r="AE27" s="1373" t="s">
        <v>299</v>
      </c>
      <c r="AF27" s="1370" t="s">
        <v>94</v>
      </c>
      <c r="AG27" s="1365" t="s">
        <v>298</v>
      </c>
      <c r="AH27" s="1370" t="s">
        <v>94</v>
      </c>
      <c r="AI27" s="1365" t="s">
        <v>298</v>
      </c>
      <c r="AJ27" s="1370" t="s">
        <v>94</v>
      </c>
      <c r="AK27" s="1365" t="s">
        <v>298</v>
      </c>
      <c r="AL27" s="1370" t="s">
        <v>94</v>
      </c>
      <c r="AM27" s="1365" t="s">
        <v>298</v>
      </c>
      <c r="AN27" s="1370" t="s">
        <v>94</v>
      </c>
      <c r="AO27" s="1365" t="s">
        <v>298</v>
      </c>
      <c r="AP27" s="1370"/>
      <c r="AQ27" s="1365"/>
      <c r="AR27" s="1370"/>
      <c r="AS27" s="1365"/>
    </row>
    <row r="28" spans="1:45" ht="13.5">
      <c r="A28" s="1322" t="s">
        <v>16</v>
      </c>
      <c r="B28" s="1374">
        <v>633.74</v>
      </c>
      <c r="C28" s="1375">
        <v>426.24</v>
      </c>
      <c r="D28" s="1376">
        <v>637.42</v>
      </c>
      <c r="E28" s="1376">
        <v>426.62</v>
      </c>
      <c r="F28" s="1376">
        <v>679.67</v>
      </c>
      <c r="G28" s="1375">
        <v>431.88</v>
      </c>
      <c r="H28" s="1376">
        <v>651.75</v>
      </c>
      <c r="I28" s="1376">
        <v>392.48</v>
      </c>
      <c r="J28" s="1377"/>
      <c r="K28" s="1377"/>
      <c r="L28" s="1377"/>
      <c r="M28" s="1377"/>
      <c r="N28" s="1377">
        <v>19276.26</v>
      </c>
      <c r="O28" s="1376">
        <v>12964.8</v>
      </c>
      <c r="P28" s="1376">
        <v>19337.78</v>
      </c>
      <c r="Q28" s="1376">
        <v>12942.55</v>
      </c>
      <c r="R28" s="1376">
        <v>20409.85</v>
      </c>
      <c r="S28" s="1375">
        <v>13065.98</v>
      </c>
      <c r="T28" s="1376">
        <v>14442.2</v>
      </c>
      <c r="U28" s="1375">
        <v>8697.1</v>
      </c>
      <c r="V28" s="1376"/>
      <c r="W28" s="1375"/>
      <c r="X28" s="1376"/>
      <c r="Y28" s="1375"/>
      <c r="Z28" s="1376"/>
      <c r="AA28" s="1375"/>
      <c r="AB28" s="1376"/>
      <c r="AC28" s="1375"/>
      <c r="AD28" s="1378">
        <v>231315.1</v>
      </c>
      <c r="AE28" s="1378">
        <v>155577.6</v>
      </c>
      <c r="AF28" s="1378">
        <v>232053.4</v>
      </c>
      <c r="AG28" s="1378">
        <v>155310.6</v>
      </c>
      <c r="AH28" s="1378">
        <v>244918.15</v>
      </c>
      <c r="AI28" s="1378">
        <v>156791.71</v>
      </c>
      <c r="AJ28" s="1376">
        <v>14442.2</v>
      </c>
      <c r="AK28" s="1376">
        <v>8697.1</v>
      </c>
      <c r="AL28" s="19"/>
      <c r="AM28" s="19"/>
      <c r="AN28" s="19"/>
      <c r="AO28" s="19"/>
      <c r="AP28" s="19"/>
      <c r="AQ28" s="19"/>
      <c r="AR28" s="19"/>
      <c r="AS28" s="19"/>
    </row>
    <row r="29" spans="1:45" ht="13.5">
      <c r="A29" s="1322" t="s">
        <v>17</v>
      </c>
      <c r="B29" s="1379">
        <v>482.45</v>
      </c>
      <c r="C29" s="1380">
        <v>276.89</v>
      </c>
      <c r="D29" s="1381">
        <v>535.88</v>
      </c>
      <c r="E29" s="1381">
        <v>313.81</v>
      </c>
      <c r="F29" s="1381">
        <v>571.98</v>
      </c>
      <c r="G29" s="1381">
        <v>335.07</v>
      </c>
      <c r="H29" s="1382">
        <v>597.27</v>
      </c>
      <c r="I29" s="1382">
        <v>323.01</v>
      </c>
      <c r="J29" s="1383"/>
      <c r="K29" s="1383"/>
      <c r="L29" s="1383"/>
      <c r="M29" s="1383"/>
      <c r="N29" s="1384">
        <v>14714.73</v>
      </c>
      <c r="O29" s="1385">
        <v>8443.32</v>
      </c>
      <c r="P29" s="1386">
        <v>16344.34</v>
      </c>
      <c r="Q29" s="1385">
        <v>9571.21</v>
      </c>
      <c r="R29" s="1385">
        <v>17445.39</v>
      </c>
      <c r="S29" s="1387">
        <v>10219.64</v>
      </c>
      <c r="T29" s="1385">
        <v>18216.74</v>
      </c>
      <c r="U29" s="1387">
        <v>9851.81</v>
      </c>
      <c r="V29" s="1385"/>
      <c r="W29" s="1387"/>
      <c r="X29" s="1385"/>
      <c r="Y29" s="1387"/>
      <c r="Z29" s="1385"/>
      <c r="AA29" s="1387"/>
      <c r="AB29" s="1385"/>
      <c r="AC29" s="1387"/>
      <c r="AD29" s="1388">
        <v>176576.8</v>
      </c>
      <c r="AE29" s="1388">
        <v>127368</v>
      </c>
      <c r="AF29" s="1388">
        <v>195596.2</v>
      </c>
      <c r="AG29" s="1388">
        <v>114540.65</v>
      </c>
      <c r="AH29" s="1378">
        <v>208772.7</v>
      </c>
      <c r="AI29" s="1378">
        <v>122300.55</v>
      </c>
      <c r="AJ29" s="1378">
        <v>218600.82</v>
      </c>
      <c r="AK29" s="1378">
        <v>118221.66</v>
      </c>
      <c r="AL29" s="19"/>
      <c r="AM29" s="19"/>
      <c r="AN29" s="19"/>
      <c r="AO29" s="19"/>
      <c r="AP29" s="19"/>
      <c r="AQ29" s="19"/>
      <c r="AR29" s="19"/>
      <c r="AS29" s="19"/>
    </row>
    <row r="30" spans="1:45" ht="13.5">
      <c r="A30" s="1322" t="s">
        <v>18</v>
      </c>
      <c r="B30" s="1389">
        <v>590.06</v>
      </c>
      <c r="C30" s="1390">
        <v>379.87</v>
      </c>
      <c r="D30" s="1391">
        <v>630.39</v>
      </c>
      <c r="E30" s="1391">
        <v>402.01</v>
      </c>
      <c r="F30" s="1391">
        <v>665.49</v>
      </c>
      <c r="G30" s="1391">
        <v>408.49</v>
      </c>
      <c r="H30" s="1392">
        <v>387.47</v>
      </c>
      <c r="I30" s="1392">
        <v>218.31</v>
      </c>
      <c r="J30" s="1393"/>
      <c r="K30" s="1393"/>
      <c r="L30" s="1393"/>
      <c r="M30" s="1393"/>
      <c r="N30" s="1394">
        <v>17701.8</v>
      </c>
      <c r="O30" s="1395">
        <v>11396.1</v>
      </c>
      <c r="P30" s="1395">
        <v>18911.7</v>
      </c>
      <c r="Q30" s="1395">
        <v>12060.3</v>
      </c>
      <c r="R30" s="1395">
        <v>19964.7</v>
      </c>
      <c r="S30" s="1396">
        <v>12254.7</v>
      </c>
      <c r="T30" s="1395">
        <v>11735.77</v>
      </c>
      <c r="U30" s="1396">
        <v>6612.39</v>
      </c>
      <c r="V30" s="1395"/>
      <c r="W30" s="1396"/>
      <c r="X30" s="1395"/>
      <c r="Y30" s="1396"/>
      <c r="Z30" s="1395"/>
      <c r="AA30" s="1396"/>
      <c r="AB30" s="1395"/>
      <c r="AC30" s="1396"/>
      <c r="AD30" s="1397">
        <v>212421.6</v>
      </c>
      <c r="AE30" s="1397">
        <v>136753.2</v>
      </c>
      <c r="AF30" s="1397">
        <v>231674</v>
      </c>
      <c r="AG30" s="1397">
        <v>147740</v>
      </c>
      <c r="AH30" s="1397">
        <v>242903.85</v>
      </c>
      <c r="AI30" s="1397">
        <v>149098.85</v>
      </c>
      <c r="AJ30" s="1397">
        <v>140829.21</v>
      </c>
      <c r="AK30" s="1397">
        <v>79348.712</v>
      </c>
      <c r="AL30" s="19"/>
      <c r="AM30" s="19"/>
      <c r="AN30" s="19"/>
      <c r="AO30" s="19"/>
      <c r="AP30" s="19"/>
      <c r="AQ30" s="19"/>
      <c r="AR30" s="19"/>
      <c r="AS30" s="19"/>
    </row>
    <row r="31" spans="1:45" ht="13.5">
      <c r="A31" s="1322" t="s">
        <v>19</v>
      </c>
      <c r="B31" s="1398">
        <v>580.87</v>
      </c>
      <c r="C31" s="1399">
        <v>332.23</v>
      </c>
      <c r="D31" s="1400">
        <v>617.2</v>
      </c>
      <c r="E31" s="1400">
        <v>331.7</v>
      </c>
      <c r="F31" s="1400">
        <v>620.66</v>
      </c>
      <c r="G31" s="1400">
        <v>329.3</v>
      </c>
      <c r="H31" s="1401">
        <v>570.66</v>
      </c>
      <c r="I31" s="1401">
        <v>254.27</v>
      </c>
      <c r="J31" s="1402"/>
      <c r="K31" s="1402"/>
      <c r="L31" s="1402"/>
      <c r="M31" s="1402"/>
      <c r="N31" s="1377">
        <v>17668.13</v>
      </c>
      <c r="O31" s="1376">
        <v>10105.33</v>
      </c>
      <c r="P31" s="1400">
        <v>18225</v>
      </c>
      <c r="Q31" s="1400">
        <v>10359</v>
      </c>
      <c r="R31" s="1400">
        <v>18878.41</v>
      </c>
      <c r="S31" s="1400">
        <v>10016.21</v>
      </c>
      <c r="T31" s="1401">
        <v>17405.13</v>
      </c>
      <c r="U31" s="1400">
        <v>7755.23</v>
      </c>
      <c r="V31" s="1401"/>
      <c r="W31" s="1400"/>
      <c r="X31" s="1401"/>
      <c r="Y31" s="1400"/>
      <c r="Z31" s="1401"/>
      <c r="AA31" s="1400"/>
      <c r="AB31" s="1401"/>
      <c r="AC31" s="1400"/>
      <c r="AD31" s="1378">
        <v>209113.2</v>
      </c>
      <c r="AE31" s="1378">
        <v>119602.8</v>
      </c>
      <c r="AF31" s="1378">
        <v>218005</v>
      </c>
      <c r="AG31" s="1378">
        <v>123918</v>
      </c>
      <c r="AH31" s="1378">
        <v>226540.9</v>
      </c>
      <c r="AI31" s="1378">
        <v>120204.5</v>
      </c>
      <c r="AJ31" s="1378">
        <v>208861.56</v>
      </c>
      <c r="AK31" s="1378">
        <v>93062.82</v>
      </c>
      <c r="AL31" s="19"/>
      <c r="AM31" s="19"/>
      <c r="AN31" s="19"/>
      <c r="AO31" s="19"/>
      <c r="AP31" s="19"/>
      <c r="AQ31" s="19"/>
      <c r="AR31" s="19"/>
      <c r="AS31" s="19"/>
    </row>
    <row r="32" spans="1:45" ht="14.25" thickBot="1">
      <c r="A32" s="1403" t="s">
        <v>20</v>
      </c>
      <c r="B32" s="1404">
        <v>881.26</v>
      </c>
      <c r="C32" s="1405">
        <v>646.95</v>
      </c>
      <c r="D32" s="1406">
        <v>786.63</v>
      </c>
      <c r="E32" s="1406">
        <v>627.25</v>
      </c>
      <c r="F32" s="1406">
        <v>779.53</v>
      </c>
      <c r="G32" s="1406">
        <v>603.14</v>
      </c>
      <c r="H32" s="1407">
        <v>828.48</v>
      </c>
      <c r="I32" s="1407">
        <v>627.42</v>
      </c>
      <c r="J32" s="1408"/>
      <c r="K32" s="1408"/>
      <c r="L32" s="1408"/>
      <c r="M32" s="1408"/>
      <c r="N32" s="1409">
        <v>26825.09</v>
      </c>
      <c r="O32" s="1410">
        <v>19676.25</v>
      </c>
      <c r="P32" s="1410">
        <v>23926.66</v>
      </c>
      <c r="Q32" s="1410">
        <v>19078.85</v>
      </c>
      <c r="R32" s="1410">
        <v>23710.7</v>
      </c>
      <c r="S32" s="1411">
        <v>18345.51</v>
      </c>
      <c r="T32" s="1410">
        <v>25268.54</v>
      </c>
      <c r="U32" s="1411">
        <v>19136.38</v>
      </c>
      <c r="V32" s="1376"/>
      <c r="W32" s="1375"/>
      <c r="X32" s="1376"/>
      <c r="Y32" s="1375"/>
      <c r="Z32" s="1376"/>
      <c r="AA32" s="1375"/>
      <c r="AB32" s="1376"/>
      <c r="AC32" s="1375"/>
      <c r="AD32" s="1412">
        <v>321901.11</v>
      </c>
      <c r="AE32" s="1412">
        <v>236315</v>
      </c>
      <c r="AF32" s="1412">
        <v>288999.92</v>
      </c>
      <c r="AG32" s="1412">
        <v>228946.28</v>
      </c>
      <c r="AH32" s="1412">
        <v>284528.4</v>
      </c>
      <c r="AI32" s="1412">
        <v>220146.12</v>
      </c>
      <c r="AJ32" s="1412">
        <v>303222.54</v>
      </c>
      <c r="AK32" s="1412">
        <v>229636.61</v>
      </c>
      <c r="AL32" s="45"/>
      <c r="AM32" s="45"/>
      <c r="AN32" s="45"/>
      <c r="AO32" s="45"/>
      <c r="AP32" s="45"/>
      <c r="AQ32" s="45"/>
      <c r="AR32" s="45"/>
      <c r="AS32" s="45"/>
    </row>
    <row r="33" spans="1:45" ht="27.75" thickBot="1">
      <c r="A33" s="1413" t="s">
        <v>300</v>
      </c>
      <c r="B33" s="1414">
        <f aca="true" t="shared" si="6" ref="B33:K33">(B28+B29+B30+B31+B32)/5</f>
        <v>633.676</v>
      </c>
      <c r="C33" s="1414">
        <f t="shared" si="6"/>
        <v>412.43600000000004</v>
      </c>
      <c r="D33" s="1414">
        <f t="shared" si="6"/>
        <v>641.5040000000001</v>
      </c>
      <c r="E33" s="1414">
        <f t="shared" si="6"/>
        <v>420.2780000000001</v>
      </c>
      <c r="F33" s="1414">
        <f t="shared" si="6"/>
        <v>663.466</v>
      </c>
      <c r="G33" s="1415">
        <f t="shared" si="6"/>
        <v>421.576</v>
      </c>
      <c r="H33" s="1416">
        <f t="shared" si="6"/>
        <v>607.126</v>
      </c>
      <c r="I33" s="1416">
        <f t="shared" si="6"/>
        <v>363.09799999999996</v>
      </c>
      <c r="J33" s="1416">
        <f t="shared" si="6"/>
        <v>0</v>
      </c>
      <c r="K33" s="1416">
        <f t="shared" si="6"/>
        <v>0</v>
      </c>
      <c r="L33" s="1416"/>
      <c r="M33" s="1416"/>
      <c r="N33" s="1416">
        <f aca="true" t="shared" si="7" ref="N33:AA33">(N28+N29+N30+N31+N32)/5</f>
        <v>19237.201999999997</v>
      </c>
      <c r="O33" s="1416">
        <f t="shared" si="7"/>
        <v>12517.16</v>
      </c>
      <c r="P33" s="1416">
        <f t="shared" si="7"/>
        <v>19349.095999999998</v>
      </c>
      <c r="Q33" s="1416">
        <f t="shared" si="7"/>
        <v>12802.382</v>
      </c>
      <c r="R33" s="1416">
        <f t="shared" si="7"/>
        <v>20081.81</v>
      </c>
      <c r="S33" s="1416">
        <f t="shared" si="7"/>
        <v>12780.408</v>
      </c>
      <c r="T33" s="1416">
        <f t="shared" si="7"/>
        <v>17413.676</v>
      </c>
      <c r="U33" s="1417">
        <f t="shared" si="7"/>
        <v>10410.582</v>
      </c>
      <c r="V33" s="1416">
        <f>(V28+V29+V30+V31+V32)/5</f>
        <v>0</v>
      </c>
      <c r="W33" s="1417">
        <f>(W28+W29+W30+W31+W32)/5</f>
        <v>0</v>
      </c>
      <c r="X33" s="1416"/>
      <c r="Y33" s="1417"/>
      <c r="Z33" s="1416">
        <f t="shared" si="7"/>
        <v>0</v>
      </c>
      <c r="AA33" s="1417">
        <f t="shared" si="7"/>
        <v>0</v>
      </c>
      <c r="AB33" s="1416"/>
      <c r="AC33" s="1417"/>
      <c r="AD33" s="1414">
        <f aca="true" t="shared" si="8" ref="AD33:AM33">(AD28+AD29+AD30+AD31+AD32)/5</f>
        <v>230265.562</v>
      </c>
      <c r="AE33" s="1416">
        <f t="shared" si="8"/>
        <v>155123.32</v>
      </c>
      <c r="AF33" s="1416">
        <f t="shared" si="8"/>
        <v>233265.704</v>
      </c>
      <c r="AG33" s="1416">
        <f t="shared" si="8"/>
        <v>154091.106</v>
      </c>
      <c r="AH33" s="1416">
        <f t="shared" si="8"/>
        <v>241532.8</v>
      </c>
      <c r="AI33" s="1416">
        <f t="shared" si="8"/>
        <v>153708.346</v>
      </c>
      <c r="AJ33" s="1416">
        <f t="shared" si="8"/>
        <v>177191.266</v>
      </c>
      <c r="AK33" s="1416">
        <f t="shared" si="8"/>
        <v>105793.3804</v>
      </c>
      <c r="AL33" s="1416">
        <f t="shared" si="8"/>
        <v>0</v>
      </c>
      <c r="AM33" s="1416">
        <f t="shared" si="8"/>
        <v>0</v>
      </c>
      <c r="AN33" s="1416"/>
      <c r="AO33" s="1416"/>
      <c r="AP33" s="1416"/>
      <c r="AQ33" s="1416"/>
      <c r="AR33" s="1416"/>
      <c r="AS33" s="1416"/>
    </row>
    <row r="34" spans="1:45" ht="13.5">
      <c r="A34" s="1418"/>
      <c r="B34" s="1419"/>
      <c r="C34" s="1420"/>
      <c r="D34" s="1421"/>
      <c r="E34" s="1421"/>
      <c r="F34" s="1421"/>
      <c r="G34" s="1421"/>
      <c r="H34" s="1422"/>
      <c r="I34" s="1422"/>
      <c r="J34" s="1423"/>
      <c r="K34" s="1423"/>
      <c r="L34" s="1423"/>
      <c r="M34" s="1423"/>
      <c r="N34" s="1424"/>
      <c r="O34" s="1425"/>
      <c r="P34" s="1425"/>
      <c r="Q34" s="1425"/>
      <c r="R34" s="1425"/>
      <c r="S34" s="1426"/>
      <c r="T34" s="1425"/>
      <c r="U34" s="1426"/>
      <c r="V34" s="1427"/>
      <c r="W34" s="1428"/>
      <c r="X34" s="1427"/>
      <c r="Y34" s="1428"/>
      <c r="Z34" s="1427"/>
      <c r="AA34" s="1428"/>
      <c r="AB34" s="1427"/>
      <c r="AC34" s="1428"/>
      <c r="AD34" s="1418"/>
      <c r="AE34" s="1418"/>
      <c r="AF34" s="1418"/>
      <c r="AG34" s="1418"/>
      <c r="AH34" s="1418"/>
      <c r="AI34" s="1418"/>
      <c r="AJ34" s="1418"/>
      <c r="AK34" s="1418"/>
      <c r="AL34" s="127"/>
      <c r="AM34" s="127"/>
      <c r="AN34" s="127"/>
      <c r="AO34" s="127"/>
      <c r="AP34" s="127"/>
      <c r="AQ34" s="127"/>
      <c r="AR34" s="127"/>
      <c r="AS34" s="127"/>
    </row>
    <row r="35" spans="1:45" ht="13.5">
      <c r="A35" s="1322" t="s">
        <v>22</v>
      </c>
      <c r="B35" s="1335">
        <v>598.81</v>
      </c>
      <c r="C35" s="1429">
        <v>419.61</v>
      </c>
      <c r="D35" s="1336">
        <v>687.85</v>
      </c>
      <c r="E35" s="1336">
        <v>435.36</v>
      </c>
      <c r="F35" s="1336">
        <v>745.67</v>
      </c>
      <c r="G35" s="1336">
        <v>427.4</v>
      </c>
      <c r="H35" s="1337">
        <v>773.42</v>
      </c>
      <c r="I35" s="1337">
        <v>407.23</v>
      </c>
      <c r="J35" s="1351"/>
      <c r="K35" s="1351"/>
      <c r="L35" s="1351"/>
      <c r="M35" s="1351"/>
      <c r="N35" s="1430">
        <v>18216.84</v>
      </c>
      <c r="O35" s="1318">
        <v>12763.14</v>
      </c>
      <c r="P35" s="1318">
        <v>20925.92</v>
      </c>
      <c r="Q35" s="1318">
        <v>12940.4</v>
      </c>
      <c r="R35" s="1318">
        <v>22470.13</v>
      </c>
      <c r="S35" s="1317">
        <v>12879.22</v>
      </c>
      <c r="T35" s="1318">
        <v>23202.6</v>
      </c>
      <c r="U35" s="1317">
        <v>12216.9</v>
      </c>
      <c r="V35" s="1318"/>
      <c r="W35" s="1317"/>
      <c r="X35" s="1318"/>
      <c r="Y35" s="1317"/>
      <c r="Z35" s="1318"/>
      <c r="AA35" s="1317"/>
      <c r="AB35" s="1318"/>
      <c r="AC35" s="1317"/>
      <c r="AD35" s="1431">
        <v>218565.65</v>
      </c>
      <c r="AE35" s="1431">
        <v>153157.65</v>
      </c>
      <c r="AF35" s="1322">
        <v>251111.1</v>
      </c>
      <c r="AG35" s="1322">
        <v>155284.76</v>
      </c>
      <c r="AH35" s="1322">
        <v>269641.58</v>
      </c>
      <c r="AI35" s="1322">
        <v>154550.59</v>
      </c>
      <c r="AJ35" s="1322">
        <v>283074.74</v>
      </c>
      <c r="AK35" s="1322">
        <v>149046.52</v>
      </c>
      <c r="AL35" s="19"/>
      <c r="AM35" s="19"/>
      <c r="AN35" s="19"/>
      <c r="AO35" s="19"/>
      <c r="AP35" s="19"/>
      <c r="AQ35" s="19"/>
      <c r="AR35" s="19"/>
      <c r="AS35" s="19"/>
    </row>
    <row r="36" spans="1:45" ht="13.5">
      <c r="A36" s="1322" t="s">
        <v>23</v>
      </c>
      <c r="B36" s="1335">
        <v>594.13</v>
      </c>
      <c r="C36" s="1429">
        <v>413</v>
      </c>
      <c r="D36" s="1336"/>
      <c r="E36" s="1336"/>
      <c r="F36" s="1336">
        <v>700.1</v>
      </c>
      <c r="G36" s="1336">
        <v>430.6</v>
      </c>
      <c r="H36" s="1337">
        <v>699.12</v>
      </c>
      <c r="I36" s="1337">
        <v>411.88</v>
      </c>
      <c r="J36" s="1351"/>
      <c r="K36" s="1351"/>
      <c r="L36" s="1351"/>
      <c r="M36" s="1351"/>
      <c r="N36" s="1432"/>
      <c r="O36" s="1427"/>
      <c r="P36" s="1427"/>
      <c r="Q36" s="1427"/>
      <c r="R36" s="1427"/>
      <c r="S36" s="1428"/>
      <c r="T36" s="1427"/>
      <c r="U36" s="1428"/>
      <c r="V36" s="1427"/>
      <c r="W36" s="1428"/>
      <c r="X36" s="1427"/>
      <c r="Y36" s="1428"/>
      <c r="Z36" s="1427"/>
      <c r="AA36" s="1428"/>
      <c r="AB36" s="1427"/>
      <c r="AC36" s="1428"/>
      <c r="AD36" s="1322">
        <v>216857.45</v>
      </c>
      <c r="AE36" s="1322">
        <v>150745</v>
      </c>
      <c r="AF36" s="1322"/>
      <c r="AG36" s="1322"/>
      <c r="AH36" s="1322"/>
      <c r="AI36" s="1322"/>
      <c r="AJ36" s="1322"/>
      <c r="AK36" s="1322"/>
      <c r="AL36" s="19"/>
      <c r="AM36" s="19"/>
      <c r="AN36" s="19"/>
      <c r="AO36" s="19"/>
      <c r="AP36" s="19"/>
      <c r="AQ36" s="19"/>
      <c r="AR36" s="19"/>
      <c r="AS36" s="19"/>
    </row>
    <row r="37" spans="1:45" s="1353" customFormat="1" ht="13.5">
      <c r="A37" s="1322" t="s">
        <v>24</v>
      </c>
      <c r="B37" s="1335">
        <v>618.07</v>
      </c>
      <c r="C37" s="1429">
        <v>167.57</v>
      </c>
      <c r="D37" s="1336">
        <v>668.24</v>
      </c>
      <c r="E37" s="1336">
        <v>442.8</v>
      </c>
      <c r="F37" s="1336">
        <v>687.57</v>
      </c>
      <c r="G37" s="1336">
        <v>212.34</v>
      </c>
      <c r="H37" s="1337">
        <v>688.18</v>
      </c>
      <c r="I37" s="1337">
        <v>101.2</v>
      </c>
      <c r="J37" s="1349">
        <v>702.73</v>
      </c>
      <c r="K37" s="1349">
        <v>393.29</v>
      </c>
      <c r="L37" s="1349">
        <v>781.5</v>
      </c>
      <c r="M37" s="1349">
        <v>425.11</v>
      </c>
      <c r="N37" s="1430">
        <f aca="true" t="shared" si="9" ref="N37:U37">B37*365/12</f>
        <v>18799.62916666667</v>
      </c>
      <c r="O37" s="1318">
        <f t="shared" si="9"/>
        <v>5096.920833333333</v>
      </c>
      <c r="P37" s="1318">
        <f t="shared" si="9"/>
        <v>20325.633333333335</v>
      </c>
      <c r="Q37" s="1318">
        <f t="shared" si="9"/>
        <v>13468.5</v>
      </c>
      <c r="R37" s="1318">
        <f t="shared" si="9"/>
        <v>20913.5875</v>
      </c>
      <c r="S37" s="1317">
        <f t="shared" si="9"/>
        <v>6458.675</v>
      </c>
      <c r="T37" s="1318">
        <f t="shared" si="9"/>
        <v>20932.141666666666</v>
      </c>
      <c r="U37" s="1317">
        <f t="shared" si="9"/>
        <v>3078.1666666666665</v>
      </c>
      <c r="V37" s="1318">
        <v>21374.95</v>
      </c>
      <c r="W37" s="1317">
        <v>11962.45</v>
      </c>
      <c r="X37" s="1318">
        <f>H37*365/12</f>
        <v>20932.141666666666</v>
      </c>
      <c r="Y37" s="1318">
        <f>I37*365/12</f>
        <v>3078.1666666666665</v>
      </c>
      <c r="Z37" s="1318"/>
      <c r="AA37" s="1317"/>
      <c r="AB37" s="1318"/>
      <c r="AC37" s="1318"/>
      <c r="AD37" s="1322">
        <f aca="true" t="shared" si="10" ref="AD37:AK37">N37*12</f>
        <v>225595.55000000005</v>
      </c>
      <c r="AE37" s="1322">
        <f t="shared" si="10"/>
        <v>61163.04999999999</v>
      </c>
      <c r="AF37" s="1322">
        <f t="shared" si="10"/>
        <v>243907.60000000003</v>
      </c>
      <c r="AG37" s="1322">
        <f t="shared" si="10"/>
        <v>161622</v>
      </c>
      <c r="AH37" s="1322">
        <f t="shared" si="10"/>
        <v>250963.05000000002</v>
      </c>
      <c r="AI37" s="1322">
        <f t="shared" si="10"/>
        <v>77504.1</v>
      </c>
      <c r="AJ37" s="1322">
        <f t="shared" si="10"/>
        <v>251185.7</v>
      </c>
      <c r="AK37" s="1322">
        <f t="shared" si="10"/>
        <v>36938</v>
      </c>
      <c r="AL37" s="1322">
        <f>Z37*12</f>
        <v>0</v>
      </c>
      <c r="AM37" s="1322">
        <f>AA37*12</f>
        <v>0</v>
      </c>
      <c r="AN37" s="1322">
        <f>AB37*12</f>
        <v>0</v>
      </c>
      <c r="AO37" s="1322">
        <f>AC37*12</f>
        <v>0</v>
      </c>
      <c r="AP37" s="1322"/>
      <c r="AQ37" s="1322"/>
      <c r="AR37" s="1322"/>
      <c r="AS37" s="1322"/>
    </row>
    <row r="38" spans="1:45" ht="13.5">
      <c r="A38" s="1322" t="s">
        <v>25</v>
      </c>
      <c r="B38" s="1329">
        <v>642.71</v>
      </c>
      <c r="C38" s="1433">
        <v>491.8</v>
      </c>
      <c r="D38" s="1330">
        <v>686.72</v>
      </c>
      <c r="E38" s="1330">
        <v>488.28</v>
      </c>
      <c r="F38" s="1330"/>
      <c r="G38" s="1330"/>
      <c r="H38" s="1331">
        <v>237.85</v>
      </c>
      <c r="I38" s="1331">
        <v>134.02</v>
      </c>
      <c r="J38" s="1434"/>
      <c r="K38" s="1434"/>
      <c r="L38" s="1434"/>
      <c r="M38" s="1434"/>
      <c r="N38" s="1435">
        <v>19281.29</v>
      </c>
      <c r="O38" s="1436">
        <v>13554.11</v>
      </c>
      <c r="P38" s="1436">
        <v>20601.56</v>
      </c>
      <c r="Q38" s="1436">
        <v>14648.51</v>
      </c>
      <c r="R38" s="1436"/>
      <c r="S38" s="1437"/>
      <c r="T38" s="1436">
        <v>7204.13</v>
      </c>
      <c r="U38" s="1437">
        <v>4059.09</v>
      </c>
      <c r="V38" s="1436"/>
      <c r="W38" s="1437"/>
      <c r="X38" s="1436"/>
      <c r="Y38" s="1437"/>
      <c r="Z38" s="1436"/>
      <c r="AA38" s="1437"/>
      <c r="AB38" s="1436"/>
      <c r="AC38" s="1437"/>
      <c r="AD38" s="1334">
        <v>234589.15</v>
      </c>
      <c r="AE38" s="1334">
        <v>179507</v>
      </c>
      <c r="AF38" s="1334">
        <v>247218.72</v>
      </c>
      <c r="AG38" s="1334">
        <v>175782.12</v>
      </c>
      <c r="AH38" s="1334"/>
      <c r="AI38" s="1334"/>
      <c r="AJ38" s="1334">
        <v>86449.61</v>
      </c>
      <c r="AK38" s="1334">
        <v>48709.11</v>
      </c>
      <c r="AL38" s="19"/>
      <c r="AM38" s="19"/>
      <c r="AN38" s="19"/>
      <c r="AO38" s="19"/>
      <c r="AP38" s="19"/>
      <c r="AQ38" s="19"/>
      <c r="AR38" s="19"/>
      <c r="AS38" s="19"/>
    </row>
    <row r="39" spans="1:45" ht="13.5">
      <c r="A39" s="1322" t="s">
        <v>27</v>
      </c>
      <c r="B39" s="1335">
        <v>649.27</v>
      </c>
      <c r="C39" s="1429">
        <v>467.77</v>
      </c>
      <c r="D39" s="1336">
        <v>685.38</v>
      </c>
      <c r="E39" s="1336">
        <v>479.72</v>
      </c>
      <c r="F39" s="1336">
        <v>754.55</v>
      </c>
      <c r="G39" s="1336">
        <v>454.13</v>
      </c>
      <c r="H39" s="1337">
        <v>699.62</v>
      </c>
      <c r="I39" s="1337">
        <v>397.69</v>
      </c>
      <c r="J39" s="1351"/>
      <c r="K39" s="1351"/>
      <c r="L39" s="1351"/>
      <c r="M39" s="1351"/>
      <c r="N39" s="1438">
        <v>19478.1</v>
      </c>
      <c r="O39" s="1439">
        <v>14033.1</v>
      </c>
      <c r="P39" s="1439">
        <v>20561.4</v>
      </c>
      <c r="Q39" s="1439">
        <v>14391.6</v>
      </c>
      <c r="R39" s="1439">
        <v>22636.5</v>
      </c>
      <c r="S39" s="1440">
        <v>13623.9</v>
      </c>
      <c r="T39" s="1439">
        <v>20988.6</v>
      </c>
      <c r="U39" s="1440">
        <v>11930.7</v>
      </c>
      <c r="V39" s="1439"/>
      <c r="W39" s="1440"/>
      <c r="X39" s="1439"/>
      <c r="Y39" s="1440"/>
      <c r="Z39" s="1439"/>
      <c r="AA39" s="1440"/>
      <c r="AB39" s="1439">
        <v>1137.98</v>
      </c>
      <c r="AC39" s="1440">
        <v>509.2</v>
      </c>
      <c r="AD39" s="1322">
        <v>236983.55</v>
      </c>
      <c r="AE39" s="1322">
        <v>170736.05</v>
      </c>
      <c r="AF39" s="1322">
        <v>246736.8</v>
      </c>
      <c r="AG39" s="1322">
        <v>172699.2</v>
      </c>
      <c r="AH39" s="1322">
        <v>275410.75</v>
      </c>
      <c r="AI39" s="1322">
        <v>165757.45</v>
      </c>
      <c r="AJ39" s="1322">
        <v>256060.92</v>
      </c>
      <c r="AK39" s="1322">
        <v>145554.54</v>
      </c>
      <c r="AL39" s="19"/>
      <c r="AM39" s="19"/>
      <c r="AN39" s="19"/>
      <c r="AO39" s="19"/>
      <c r="AP39" s="19"/>
      <c r="AQ39" s="19"/>
      <c r="AR39" s="19"/>
      <c r="AS39" s="19"/>
    </row>
    <row r="40" spans="1:45" ht="27">
      <c r="A40" s="1441" t="s">
        <v>301</v>
      </c>
      <c r="B40" s="1345">
        <f aca="true" t="shared" si="11" ref="B40:J40">(B34+B35+B36+B37+B38+B39)/6</f>
        <v>517.1650000000001</v>
      </c>
      <c r="C40" s="1442">
        <f t="shared" si="11"/>
        <v>326.625</v>
      </c>
      <c r="D40" s="1345">
        <f t="shared" si="11"/>
        <v>454.6983333333333</v>
      </c>
      <c r="E40" s="1345">
        <f t="shared" si="11"/>
        <v>307.6933333333333</v>
      </c>
      <c r="F40" s="1345">
        <f t="shared" si="11"/>
        <v>481.31500000000005</v>
      </c>
      <c r="G40" s="1346">
        <f t="shared" si="11"/>
        <v>254.0783333333333</v>
      </c>
      <c r="H40" s="1348">
        <f t="shared" si="11"/>
        <v>516.3649999999999</v>
      </c>
      <c r="I40" s="1348">
        <f t="shared" si="11"/>
        <v>242.00333333333336</v>
      </c>
      <c r="J40" s="1348">
        <f t="shared" si="11"/>
        <v>117.12166666666667</v>
      </c>
      <c r="K40" s="1348">
        <f aca="true" t="shared" si="12" ref="K40:AA40">(K34+K35+K36+K37+K38+K39)/6</f>
        <v>65.54833333333333</v>
      </c>
      <c r="L40" s="1348">
        <f t="shared" si="12"/>
        <v>130.25</v>
      </c>
      <c r="M40" s="1348">
        <f t="shared" si="12"/>
        <v>70.85166666666667</v>
      </c>
      <c r="N40" s="1348">
        <f t="shared" si="12"/>
        <v>12629.30986111111</v>
      </c>
      <c r="O40" s="1348">
        <f t="shared" si="12"/>
        <v>7574.54513888889</v>
      </c>
      <c r="P40" s="1348">
        <f t="shared" si="12"/>
        <v>13735.752222222223</v>
      </c>
      <c r="Q40" s="1348">
        <f t="shared" si="12"/>
        <v>9241.501666666667</v>
      </c>
      <c r="R40" s="1348">
        <f t="shared" si="12"/>
        <v>11003.369583333333</v>
      </c>
      <c r="S40" s="1348">
        <f t="shared" si="12"/>
        <v>5493.6325</v>
      </c>
      <c r="T40" s="1348">
        <f t="shared" si="12"/>
        <v>12054.57861111111</v>
      </c>
      <c r="U40" s="1347">
        <f t="shared" si="12"/>
        <v>5214.142777777778</v>
      </c>
      <c r="V40" s="1348">
        <f>(V34+V35+V36+V37+V38+V39)/6</f>
        <v>3562.491666666667</v>
      </c>
      <c r="W40" s="1347">
        <f>(W34+W35+W36+W37+W38+W39)/6</f>
        <v>1993.7416666666668</v>
      </c>
      <c r="X40" s="1348"/>
      <c r="Y40" s="1347"/>
      <c r="Z40" s="1348">
        <f t="shared" si="12"/>
        <v>0</v>
      </c>
      <c r="AA40" s="1347">
        <f t="shared" si="12"/>
        <v>0</v>
      </c>
      <c r="AB40" s="1348"/>
      <c r="AC40" s="1347"/>
      <c r="AD40" s="1348">
        <f aca="true" t="shared" si="13" ref="AD40:AO40">(AD34+AD35+AD36+AD37+AD38+AD39)/6</f>
        <v>188765.225</v>
      </c>
      <c r="AE40" s="1348">
        <f t="shared" si="13"/>
        <v>119218.125</v>
      </c>
      <c r="AF40" s="1348">
        <f t="shared" si="13"/>
        <v>164829.03666666665</v>
      </c>
      <c r="AG40" s="1348">
        <f t="shared" si="13"/>
        <v>110898.01333333335</v>
      </c>
      <c r="AH40" s="1348">
        <f t="shared" si="13"/>
        <v>132669.23</v>
      </c>
      <c r="AI40" s="1348">
        <f t="shared" si="13"/>
        <v>66302.02333333333</v>
      </c>
      <c r="AJ40" s="1348">
        <f t="shared" si="13"/>
        <v>146128.495</v>
      </c>
      <c r="AK40" s="1348">
        <f t="shared" si="13"/>
        <v>63374.69500000001</v>
      </c>
      <c r="AL40" s="1348">
        <f t="shared" si="13"/>
        <v>0</v>
      </c>
      <c r="AM40" s="1348">
        <f t="shared" si="13"/>
        <v>0</v>
      </c>
      <c r="AN40" s="1348">
        <f t="shared" si="13"/>
        <v>0</v>
      </c>
      <c r="AO40" s="1348">
        <f t="shared" si="13"/>
        <v>0</v>
      </c>
      <c r="AP40" s="1348"/>
      <c r="AQ40" s="1348"/>
      <c r="AR40" s="1348"/>
      <c r="AS40" s="1348"/>
    </row>
    <row r="41" spans="1:45" ht="27.75" thickBot="1">
      <c r="A41" s="1443" t="s">
        <v>302</v>
      </c>
      <c r="B41" s="1361">
        <f>(B33+B40)/2</f>
        <v>575.4205000000001</v>
      </c>
      <c r="C41" s="1360">
        <f>(C33+C40)/2</f>
        <v>369.5305</v>
      </c>
      <c r="D41" s="1361">
        <f>(D33+D40)/2</f>
        <v>548.1011666666667</v>
      </c>
      <c r="E41" s="1360">
        <f>(E33+E40)/2</f>
        <v>363.9856666666667</v>
      </c>
      <c r="F41" s="1345">
        <f>(F35+F36+F37+F38+F39+F40)/6</f>
        <v>561.5341666666667</v>
      </c>
      <c r="G41" s="1360">
        <f>(G33+G40)/2</f>
        <v>337.82716666666664</v>
      </c>
      <c r="H41" s="1348">
        <f>(H35+H36+H37+H38+H39+H40)/6</f>
        <v>602.4258333333332</v>
      </c>
      <c r="I41" s="1348">
        <f>(I33+I40)/2</f>
        <v>302.55066666666664</v>
      </c>
      <c r="J41" s="1348">
        <f>(J35+J36+J37+J38+J39+J40)/6</f>
        <v>136.64194444444445</v>
      </c>
      <c r="K41" s="1348">
        <f aca="true" t="shared" si="14" ref="K41:AA41">(K33+K40)/2</f>
        <v>32.774166666666666</v>
      </c>
      <c r="L41" s="1348">
        <f t="shared" si="14"/>
        <v>65.125</v>
      </c>
      <c r="M41" s="1348">
        <f t="shared" si="14"/>
        <v>35.42583333333334</v>
      </c>
      <c r="N41" s="1348">
        <f t="shared" si="14"/>
        <v>15933.255930555555</v>
      </c>
      <c r="O41" s="1348">
        <f t="shared" si="14"/>
        <v>10045.852569444445</v>
      </c>
      <c r="P41" s="1348">
        <f t="shared" si="14"/>
        <v>16542.42411111111</v>
      </c>
      <c r="Q41" s="1348">
        <f t="shared" si="14"/>
        <v>11021.941833333334</v>
      </c>
      <c r="R41" s="1348">
        <f t="shared" si="14"/>
        <v>15542.589791666667</v>
      </c>
      <c r="S41" s="1348">
        <f t="shared" si="14"/>
        <v>9137.02025</v>
      </c>
      <c r="T41" s="1348">
        <f t="shared" si="14"/>
        <v>14734.127305555554</v>
      </c>
      <c r="U41" s="1347">
        <f t="shared" si="14"/>
        <v>7812.362388888889</v>
      </c>
      <c r="V41" s="1348">
        <f>(V33+V40)/2</f>
        <v>1781.2458333333334</v>
      </c>
      <c r="W41" s="1347">
        <f>(W33+W40)/2</f>
        <v>996.8708333333334</v>
      </c>
      <c r="X41" s="1348"/>
      <c r="Y41" s="1347"/>
      <c r="Z41" s="1348">
        <f t="shared" si="14"/>
        <v>0</v>
      </c>
      <c r="AA41" s="1347">
        <f t="shared" si="14"/>
        <v>0</v>
      </c>
      <c r="AB41" s="1348"/>
      <c r="AC41" s="1347"/>
      <c r="AD41" s="1348">
        <f aca="true" t="shared" si="15" ref="AD41:AM41">(AD33+AD40)/2</f>
        <v>209515.3935</v>
      </c>
      <c r="AE41" s="1348">
        <f t="shared" si="15"/>
        <v>137170.7225</v>
      </c>
      <c r="AF41" s="1348">
        <f t="shared" si="15"/>
        <v>199047.37033333333</v>
      </c>
      <c r="AG41" s="1348">
        <f t="shared" si="15"/>
        <v>132494.55966666667</v>
      </c>
      <c r="AH41" s="1348">
        <f t="shared" si="15"/>
        <v>187101.015</v>
      </c>
      <c r="AI41" s="1348">
        <f t="shared" si="15"/>
        <v>110005.18466666667</v>
      </c>
      <c r="AJ41" s="1348">
        <f t="shared" si="15"/>
        <v>161659.8805</v>
      </c>
      <c r="AK41" s="1348">
        <f t="shared" si="15"/>
        <v>84584.0377</v>
      </c>
      <c r="AL41" s="1348">
        <f t="shared" si="15"/>
        <v>0</v>
      </c>
      <c r="AM41" s="1348">
        <f t="shared" si="15"/>
        <v>0</v>
      </c>
      <c r="AN41" s="1348"/>
      <c r="AO41" s="1348"/>
      <c r="AP41" s="1348"/>
      <c r="AQ41" s="1348"/>
      <c r="AR41" s="1348"/>
      <c r="AS41" s="1348"/>
    </row>
    <row r="42" spans="1:33" ht="13.5">
      <c r="A42" s="211"/>
      <c r="B42" s="1016"/>
      <c r="C42" s="1016"/>
      <c r="D42" s="1016"/>
      <c r="E42" s="1016"/>
      <c r="F42" s="1016"/>
      <c r="G42" s="1016"/>
      <c r="H42" s="1016"/>
      <c r="I42" s="1016"/>
      <c r="J42" s="1016"/>
      <c r="K42" s="1016"/>
      <c r="L42" s="1016"/>
      <c r="M42" s="1016"/>
      <c r="N42" s="1444"/>
      <c r="O42" s="1444"/>
      <c r="P42" s="1444"/>
      <c r="Q42" s="1444"/>
      <c r="R42" s="1444"/>
      <c r="S42" s="1444"/>
      <c r="T42" s="1444"/>
      <c r="U42" s="1444"/>
      <c r="V42" s="1444"/>
      <c r="W42" s="1444"/>
      <c r="X42" s="1444"/>
      <c r="Y42" s="1444"/>
      <c r="Z42" s="1444"/>
      <c r="AA42" s="1444"/>
      <c r="AB42" s="1444"/>
      <c r="AC42" s="1444"/>
      <c r="AD42" s="1444"/>
      <c r="AE42" s="1444"/>
      <c r="AF42" s="1444"/>
      <c r="AG42" s="1444"/>
    </row>
  </sheetData>
  <sheetProtection selectLockedCells="1" selectUnlockedCells="1"/>
  <mergeCells count="47">
    <mergeCell ref="AH26:AI26"/>
    <mergeCell ref="AJ26:AK26"/>
    <mergeCell ref="AL26:AM26"/>
    <mergeCell ref="AN26:AO26"/>
    <mergeCell ref="R26:S26"/>
    <mergeCell ref="T26:U26"/>
    <mergeCell ref="Z26:AA26"/>
    <mergeCell ref="AB26:AC26"/>
    <mergeCell ref="AD26:AE26"/>
    <mergeCell ref="AF26:AG26"/>
    <mergeCell ref="V26:W26"/>
    <mergeCell ref="X26:Y26"/>
    <mergeCell ref="F26:G26"/>
    <mergeCell ref="H26:I26"/>
    <mergeCell ref="J26:K26"/>
    <mergeCell ref="L26:M26"/>
    <mergeCell ref="N26:O26"/>
    <mergeCell ref="P26:Q26"/>
    <mergeCell ref="AJ4:AK4"/>
    <mergeCell ref="B25:K25"/>
    <mergeCell ref="N25:W25"/>
    <mergeCell ref="Z25:AK25"/>
    <mergeCell ref="R4:S4"/>
    <mergeCell ref="T4:U4"/>
    <mergeCell ref="Z4:AA4"/>
    <mergeCell ref="V4:W4"/>
    <mergeCell ref="X4:Y4"/>
    <mergeCell ref="AF4:AG4"/>
    <mergeCell ref="AN4:AO4"/>
    <mergeCell ref="B3:K3"/>
    <mergeCell ref="N3:Y3"/>
    <mergeCell ref="Z3:AK3"/>
    <mergeCell ref="D4:E4"/>
    <mergeCell ref="F4:G4"/>
    <mergeCell ref="H4:I4"/>
    <mergeCell ref="J4:K4"/>
    <mergeCell ref="AH4:AI4"/>
    <mergeCell ref="AP26:AQ26"/>
    <mergeCell ref="AR26:AS26"/>
    <mergeCell ref="AL4:AM4"/>
    <mergeCell ref="L4:M4"/>
    <mergeCell ref="N4:O4"/>
    <mergeCell ref="P4:Q4"/>
    <mergeCell ref="AP4:AQ4"/>
    <mergeCell ref="AR4:AS4"/>
    <mergeCell ref="AB4:AC4"/>
    <mergeCell ref="AD4:AE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42"/>
  <sheetViews>
    <sheetView zoomScale="130" zoomScaleNormal="130" zoomScalePageLayoutView="0" workbookViewId="0" topLeftCell="B1">
      <selection activeCell="N20" sqref="N20"/>
    </sheetView>
  </sheetViews>
  <sheetFormatPr defaultColWidth="9.00390625" defaultRowHeight="12.75"/>
  <cols>
    <col min="1" max="1" width="6.125" style="0" customWidth="1"/>
    <col min="2" max="2" width="20.875" style="0" customWidth="1"/>
    <col min="3" max="3" width="5.875" style="0" customWidth="1"/>
    <col min="4" max="4" width="6.00390625" style="0" customWidth="1"/>
    <col min="5" max="5" width="6.875" style="0" customWidth="1"/>
    <col min="6" max="6" width="7.125" style="0" customWidth="1"/>
    <col min="7" max="7" width="6.50390625" style="0" customWidth="1"/>
    <col min="8" max="9" width="6.875" style="0" customWidth="1"/>
    <col min="10" max="10" width="6.125" style="0" customWidth="1"/>
    <col min="11" max="11" width="7.875" style="0" customWidth="1"/>
    <col min="12" max="12" width="7.50390625" style="0" customWidth="1"/>
    <col min="13" max="13" width="6.00390625" style="0" customWidth="1"/>
    <col min="14" max="14" width="8.125" style="0" customWidth="1"/>
    <col min="15" max="16" width="7.375" style="0" customWidth="1"/>
    <col min="17" max="17" width="7.50390625" style="0" customWidth="1"/>
    <col min="18" max="18" width="6.875" style="0" customWidth="1"/>
  </cols>
  <sheetData>
    <row r="1" ht="15">
      <c r="B1" s="606" t="s">
        <v>307</v>
      </c>
    </row>
    <row r="2" spans="1:18" ht="12.75">
      <c r="A2" s="1721" t="s">
        <v>308</v>
      </c>
      <c r="B2" s="1721"/>
      <c r="C2" s="1721"/>
      <c r="D2" s="1721"/>
      <c r="E2" s="1721"/>
      <c r="F2" s="1721"/>
      <c r="G2" s="1721"/>
      <c r="H2" s="1721"/>
      <c r="I2" s="1721"/>
      <c r="J2" s="1721"/>
      <c r="K2" s="1721"/>
      <c r="L2" s="1721"/>
      <c r="M2" s="1721"/>
      <c r="N2" s="1721"/>
      <c r="O2" s="1721"/>
      <c r="P2" s="1721"/>
      <c r="Q2" s="1721"/>
      <c r="R2" s="1721"/>
    </row>
    <row r="3" ht="16.5" customHeight="1"/>
    <row r="4" spans="1:18" s="1450" customFormat="1" ht="13.5" customHeight="1">
      <c r="A4" s="1445"/>
      <c r="B4" s="1446"/>
      <c r="C4" s="1447" t="s">
        <v>309</v>
      </c>
      <c r="D4" s="1448"/>
      <c r="E4" s="1449"/>
      <c r="F4" s="1722" t="s">
        <v>310</v>
      </c>
      <c r="G4" s="1722"/>
      <c r="H4" s="1722"/>
      <c r="I4" s="1722" t="s">
        <v>311</v>
      </c>
      <c r="J4" s="1722"/>
      <c r="K4" s="1722"/>
      <c r="L4" s="1722" t="s">
        <v>312</v>
      </c>
      <c r="M4" s="1722"/>
      <c r="N4" s="1722"/>
      <c r="O4" s="1723" t="s">
        <v>313</v>
      </c>
      <c r="P4" s="1723"/>
      <c r="Q4" s="1723"/>
      <c r="R4" s="1723"/>
    </row>
    <row r="5" spans="1:18" s="1450" customFormat="1" ht="113.25" customHeight="1">
      <c r="A5" s="1451" t="s">
        <v>145</v>
      </c>
      <c r="B5" s="1452" t="s">
        <v>7</v>
      </c>
      <c r="C5" s="1453" t="s">
        <v>314</v>
      </c>
      <c r="D5" s="1454" t="s">
        <v>176</v>
      </c>
      <c r="E5" s="1455" t="s">
        <v>178</v>
      </c>
      <c r="F5" s="1456" t="s">
        <v>314</v>
      </c>
      <c r="G5" s="1454" t="s">
        <v>176</v>
      </c>
      <c r="H5" s="1457" t="s">
        <v>178</v>
      </c>
      <c r="I5" s="1453" t="s">
        <v>314</v>
      </c>
      <c r="J5" s="1454" t="s">
        <v>176</v>
      </c>
      <c r="K5" s="1455" t="s">
        <v>178</v>
      </c>
      <c r="L5" s="1456" t="s">
        <v>314</v>
      </c>
      <c r="M5" s="1454" t="s">
        <v>176</v>
      </c>
      <c r="N5" s="1457" t="s">
        <v>178</v>
      </c>
      <c r="O5" s="1454" t="s">
        <v>315</v>
      </c>
      <c r="P5" s="1457" t="s">
        <v>316</v>
      </c>
      <c r="Q5" s="1458" t="s">
        <v>317</v>
      </c>
      <c r="R5" s="1459" t="s">
        <v>318</v>
      </c>
    </row>
    <row r="6" spans="1:18" s="1450" customFormat="1" ht="13.5">
      <c r="A6" s="1451">
        <v>1</v>
      </c>
      <c r="B6" s="1460" t="s">
        <v>16</v>
      </c>
      <c r="C6" s="1461"/>
      <c r="D6" s="1462"/>
      <c r="E6" s="1463"/>
      <c r="F6" s="1464"/>
      <c r="G6" s="1465"/>
      <c r="H6" s="1466"/>
      <c r="I6" s="1467"/>
      <c r="J6" s="1465"/>
      <c r="K6" s="1463"/>
      <c r="L6" s="1468"/>
      <c r="M6" s="1469"/>
      <c r="N6" s="1466"/>
      <c r="O6" s="1469"/>
      <c r="P6" s="1470"/>
      <c r="Q6" s="1471"/>
      <c r="R6" s="1472"/>
    </row>
    <row r="7" spans="1:18" s="1450" customFormat="1" ht="13.5">
      <c r="A7" s="1451">
        <v>2</v>
      </c>
      <c r="B7" s="1460" t="s">
        <v>17</v>
      </c>
      <c r="C7" s="1473"/>
      <c r="D7" s="1474"/>
      <c r="E7" s="1475"/>
      <c r="F7" s="1476"/>
      <c r="G7" s="1474"/>
      <c r="H7" s="1477"/>
      <c r="I7" s="1478"/>
      <c r="J7" s="1474"/>
      <c r="K7" s="1479"/>
      <c r="L7" s="1480"/>
      <c r="M7" s="1481"/>
      <c r="N7" s="1477"/>
      <c r="O7" s="1482"/>
      <c r="P7" s="1480"/>
      <c r="Q7" s="1483"/>
      <c r="R7" s="1484"/>
    </row>
    <row r="8" spans="1:18" s="1450" customFormat="1" ht="13.5">
      <c r="A8" s="1451">
        <v>3</v>
      </c>
      <c r="B8" s="1460" t="s">
        <v>18</v>
      </c>
      <c r="C8" s="1485"/>
      <c r="D8" s="1486"/>
      <c r="E8" s="1487"/>
      <c r="F8" s="1488"/>
      <c r="G8" s="1486"/>
      <c r="H8" s="1489"/>
      <c r="I8" s="1485"/>
      <c r="J8" s="1490"/>
      <c r="K8" s="1491"/>
      <c r="L8" s="1492"/>
      <c r="M8" s="1493"/>
      <c r="N8" s="1489"/>
      <c r="O8" s="1493"/>
      <c r="P8" s="1494"/>
      <c r="Q8" s="1495"/>
      <c r="R8" s="1496"/>
    </row>
    <row r="9" spans="1:18" s="1450" customFormat="1" ht="13.5">
      <c r="A9" s="1451">
        <v>4</v>
      </c>
      <c r="B9" s="1460" t="s">
        <v>19</v>
      </c>
      <c r="C9" s="1497"/>
      <c r="D9" s="1498"/>
      <c r="E9" s="1487"/>
      <c r="F9" s="1494"/>
      <c r="G9" s="1486"/>
      <c r="H9" s="1489"/>
      <c r="I9" s="1497"/>
      <c r="J9" s="1498"/>
      <c r="K9" s="1499"/>
      <c r="L9" s="1492"/>
      <c r="M9" s="1493"/>
      <c r="N9" s="1489"/>
      <c r="O9" s="1493"/>
      <c r="P9" s="1494"/>
      <c r="Q9" s="1495"/>
      <c r="R9" s="1496"/>
    </row>
    <row r="10" spans="1:18" s="1450" customFormat="1" ht="13.5">
      <c r="A10" s="1500">
        <v>5</v>
      </c>
      <c r="B10" s="1501" t="s">
        <v>20</v>
      </c>
      <c r="C10" s="1502"/>
      <c r="D10" s="1503"/>
      <c r="E10" s="1504"/>
      <c r="F10" s="1505"/>
      <c r="G10" s="1503"/>
      <c r="H10" s="1506"/>
      <c r="I10" s="1507"/>
      <c r="J10" s="1508"/>
      <c r="K10" s="1509"/>
      <c r="L10" s="1505"/>
      <c r="M10" s="1503"/>
      <c r="N10" s="1506"/>
      <c r="O10" s="1510"/>
      <c r="P10" s="1511"/>
      <c r="Q10" s="1512"/>
      <c r="R10" s="1513"/>
    </row>
    <row r="11" spans="1:18" s="1450" customFormat="1" ht="27">
      <c r="A11" s="1514"/>
      <c r="B11" s="1515" t="s">
        <v>319</v>
      </c>
      <c r="C11" s="1516">
        <f aca="true" t="shared" si="0" ref="C11:R11">SUM(C6:C10)</f>
        <v>0</v>
      </c>
      <c r="D11" s="1516">
        <f t="shared" si="0"/>
        <v>0</v>
      </c>
      <c r="E11" s="1517">
        <f t="shared" si="0"/>
        <v>0</v>
      </c>
      <c r="F11" s="1516">
        <f t="shared" si="0"/>
        <v>0</v>
      </c>
      <c r="G11" s="1518">
        <f t="shared" si="0"/>
        <v>0</v>
      </c>
      <c r="H11" s="1516">
        <f t="shared" si="0"/>
        <v>0</v>
      </c>
      <c r="I11" s="1516">
        <f t="shared" si="0"/>
        <v>0</v>
      </c>
      <c r="J11" s="1516">
        <f t="shared" si="0"/>
        <v>0</v>
      </c>
      <c r="K11" s="1516">
        <f t="shared" si="0"/>
        <v>0</v>
      </c>
      <c r="L11" s="1516">
        <f t="shared" si="0"/>
        <v>0</v>
      </c>
      <c r="M11" s="1516">
        <f t="shared" si="0"/>
        <v>0</v>
      </c>
      <c r="N11" s="1519">
        <f t="shared" si="0"/>
        <v>0</v>
      </c>
      <c r="O11" s="1520">
        <f t="shared" si="0"/>
        <v>0</v>
      </c>
      <c r="P11" s="1521">
        <f t="shared" si="0"/>
        <v>0</v>
      </c>
      <c r="Q11" s="1522">
        <f t="shared" si="0"/>
        <v>0</v>
      </c>
      <c r="R11" s="1523">
        <f t="shared" si="0"/>
        <v>0</v>
      </c>
    </row>
    <row r="12" spans="1:19" s="1450" customFormat="1" ht="13.5">
      <c r="A12" s="1451">
        <v>6</v>
      </c>
      <c r="B12" s="1460" t="s">
        <v>22</v>
      </c>
      <c r="C12" s="1524"/>
      <c r="D12" s="1525"/>
      <c r="E12" s="1526"/>
      <c r="F12" s="1527"/>
      <c r="G12" s="1525"/>
      <c r="H12" s="1528"/>
      <c r="I12" s="1529"/>
      <c r="J12" s="1525"/>
      <c r="K12" s="1530"/>
      <c r="L12" s="1531"/>
      <c r="M12" s="1532"/>
      <c r="N12" s="1528"/>
      <c r="O12" s="1532"/>
      <c r="P12" s="1527"/>
      <c r="Q12" s="1533"/>
      <c r="R12" s="1534"/>
      <c r="S12" s="1535"/>
    </row>
    <row r="13" spans="1:18" s="1450" customFormat="1" ht="13.5">
      <c r="A13" s="1451">
        <v>7</v>
      </c>
      <c r="B13" s="1460" t="s">
        <v>23</v>
      </c>
      <c r="C13" s="1497"/>
      <c r="D13" s="1493"/>
      <c r="E13" s="1487"/>
      <c r="F13" s="1494"/>
      <c r="G13" s="1498"/>
      <c r="H13" s="1489"/>
      <c r="I13" s="1485"/>
      <c r="J13" s="1486"/>
      <c r="K13" s="1499"/>
      <c r="L13" s="1492"/>
      <c r="M13" s="1493"/>
      <c r="N13" s="1489"/>
      <c r="O13" s="1493"/>
      <c r="P13" s="1494"/>
      <c r="Q13" s="1495"/>
      <c r="R13" s="1496"/>
    </row>
    <row r="14" spans="1:18" s="1450" customFormat="1" ht="13.5">
      <c r="A14" s="1451">
        <v>8</v>
      </c>
      <c r="B14" s="1501" t="s">
        <v>320</v>
      </c>
      <c r="C14" s="1536"/>
      <c r="D14" s="1537"/>
      <c r="E14" s="1538"/>
      <c r="F14" s="1539"/>
      <c r="G14" s="1540"/>
      <c r="H14" s="1541"/>
      <c r="I14" s="1542"/>
      <c r="J14" s="1540"/>
      <c r="K14" s="1543"/>
      <c r="L14" s="1544"/>
      <c r="M14" s="1537"/>
      <c r="N14" s="1541"/>
      <c r="O14" s="1537"/>
      <c r="P14" s="1539"/>
      <c r="Q14" s="1545"/>
      <c r="R14" s="1546"/>
    </row>
    <row r="15" spans="1:18" s="1450" customFormat="1" ht="13.5">
      <c r="A15" s="1547"/>
      <c r="B15" s="1548" t="s">
        <v>26</v>
      </c>
      <c r="C15" s="1469"/>
      <c r="D15" s="1469"/>
      <c r="E15" s="1549"/>
      <c r="F15" s="142"/>
      <c r="G15" s="142"/>
      <c r="H15" s="142"/>
      <c r="I15" s="142"/>
      <c r="J15" s="142"/>
      <c r="K15" s="142"/>
      <c r="L15" s="1469"/>
      <c r="M15" s="1469"/>
      <c r="N15" s="142"/>
      <c r="O15" s="1469"/>
      <c r="P15" s="142"/>
      <c r="Q15" s="1469"/>
      <c r="R15" s="142"/>
    </row>
    <row r="16" spans="1:18" s="1450" customFormat="1" ht="13.5">
      <c r="A16" s="1451"/>
      <c r="B16" s="1460" t="s">
        <v>25</v>
      </c>
      <c r="C16" s="1550"/>
      <c r="D16" s="1551"/>
      <c r="E16" s="1552"/>
      <c r="F16" s="1553"/>
      <c r="G16" s="1551"/>
      <c r="H16" s="1554"/>
      <c r="I16" s="1555"/>
      <c r="J16" s="1551"/>
      <c r="K16" s="1556"/>
      <c r="L16" s="1557"/>
      <c r="M16" s="1558"/>
      <c r="N16" s="1554"/>
      <c r="O16" s="1559"/>
      <c r="P16" s="1557"/>
      <c r="Q16" s="1560"/>
      <c r="R16" s="1561"/>
    </row>
    <row r="17" spans="1:18" s="1450" customFormat="1" ht="13.5">
      <c r="A17" s="1500">
        <v>9</v>
      </c>
      <c r="B17" s="1501" t="s">
        <v>27</v>
      </c>
      <c r="C17" s="1562">
        <v>7</v>
      </c>
      <c r="D17" s="1563">
        <v>0.75</v>
      </c>
      <c r="E17" s="1564">
        <v>2</v>
      </c>
      <c r="F17" s="1565">
        <v>5</v>
      </c>
      <c r="G17" s="1566">
        <v>3</v>
      </c>
      <c r="H17" s="1567">
        <v>3</v>
      </c>
      <c r="I17" s="1568">
        <v>0.5</v>
      </c>
      <c r="J17" s="1566">
        <v>0.5</v>
      </c>
      <c r="K17" s="1569">
        <v>1</v>
      </c>
      <c r="L17" s="1570">
        <v>50</v>
      </c>
      <c r="M17" s="1571">
        <v>33</v>
      </c>
      <c r="N17" s="1567">
        <v>18</v>
      </c>
      <c r="O17" s="1563">
        <v>0.75</v>
      </c>
      <c r="P17" s="1572">
        <v>2</v>
      </c>
      <c r="Q17" s="1573">
        <v>0</v>
      </c>
      <c r="R17" s="1574">
        <v>0</v>
      </c>
    </row>
    <row r="18" spans="1:18" s="1450" customFormat="1" ht="13.5">
      <c r="A18" s="1514"/>
      <c r="B18" s="1515" t="s">
        <v>139</v>
      </c>
      <c r="C18" s="1516">
        <f aca="true" t="shared" si="1" ref="C18:R18">SUM(C12:C17)</f>
        <v>7</v>
      </c>
      <c r="D18" s="1516">
        <f t="shared" si="1"/>
        <v>0.75</v>
      </c>
      <c r="E18" s="1517">
        <f t="shared" si="1"/>
        <v>2</v>
      </c>
      <c r="F18" s="1518">
        <f t="shared" si="1"/>
        <v>5</v>
      </c>
      <c r="G18" s="1518">
        <f t="shared" si="1"/>
        <v>3</v>
      </c>
      <c r="H18" s="1516">
        <f t="shared" si="1"/>
        <v>3</v>
      </c>
      <c r="I18" s="1518">
        <f t="shared" si="1"/>
        <v>0.5</v>
      </c>
      <c r="J18" s="1518">
        <f t="shared" si="1"/>
        <v>0.5</v>
      </c>
      <c r="K18" s="1516">
        <f t="shared" si="1"/>
        <v>1</v>
      </c>
      <c r="L18" s="1522">
        <f t="shared" si="1"/>
        <v>50</v>
      </c>
      <c r="M18" s="1516">
        <f t="shared" si="1"/>
        <v>33</v>
      </c>
      <c r="N18" s="1516">
        <f t="shared" si="1"/>
        <v>18</v>
      </c>
      <c r="O18" s="1522">
        <f t="shared" si="1"/>
        <v>0.75</v>
      </c>
      <c r="P18" s="1516">
        <f t="shared" si="1"/>
        <v>2</v>
      </c>
      <c r="Q18" s="1522">
        <f t="shared" si="1"/>
        <v>0</v>
      </c>
      <c r="R18" s="1523">
        <f t="shared" si="1"/>
        <v>0</v>
      </c>
    </row>
    <row r="19" spans="1:18" s="1450" customFormat="1" ht="13.5">
      <c r="A19" s="1575"/>
      <c r="B19" s="1515" t="s">
        <v>208</v>
      </c>
      <c r="C19" s="1516">
        <f aca="true" t="shared" si="2" ref="C19:R19">(C11+C18)</f>
        <v>7</v>
      </c>
      <c r="D19" s="1516">
        <f t="shared" si="2"/>
        <v>0.75</v>
      </c>
      <c r="E19" s="1516">
        <f t="shared" si="2"/>
        <v>2</v>
      </c>
      <c r="F19" s="1516">
        <f t="shared" si="2"/>
        <v>5</v>
      </c>
      <c r="G19" s="1516">
        <f t="shared" si="2"/>
        <v>3</v>
      </c>
      <c r="H19" s="1516">
        <f t="shared" si="2"/>
        <v>3</v>
      </c>
      <c r="I19" s="1516">
        <f t="shared" si="2"/>
        <v>0.5</v>
      </c>
      <c r="J19" s="1516">
        <f t="shared" si="2"/>
        <v>0.5</v>
      </c>
      <c r="K19" s="1516">
        <f t="shared" si="2"/>
        <v>1</v>
      </c>
      <c r="L19" s="1516">
        <f t="shared" si="2"/>
        <v>50</v>
      </c>
      <c r="M19" s="1516">
        <f t="shared" si="2"/>
        <v>33</v>
      </c>
      <c r="N19" s="1516">
        <f t="shared" si="2"/>
        <v>18</v>
      </c>
      <c r="O19" s="1516">
        <f t="shared" si="2"/>
        <v>0.75</v>
      </c>
      <c r="P19" s="1516">
        <f t="shared" si="2"/>
        <v>2</v>
      </c>
      <c r="Q19" s="1516">
        <f t="shared" si="2"/>
        <v>0</v>
      </c>
      <c r="R19" s="1516">
        <f t="shared" si="2"/>
        <v>0</v>
      </c>
    </row>
    <row r="20" spans="1:18" s="1450" customFormat="1" ht="13.5">
      <c r="A20" s="1575"/>
      <c r="B20" s="1515"/>
      <c r="C20" s="1516"/>
      <c r="D20" s="1516"/>
      <c r="E20" s="1516"/>
      <c r="F20" s="1516"/>
      <c r="G20" s="1516"/>
      <c r="H20" s="1516"/>
      <c r="I20" s="1516"/>
      <c r="J20" s="1516"/>
      <c r="K20" s="1516"/>
      <c r="L20" s="1516"/>
      <c r="M20" s="1516"/>
      <c r="N20" s="1516"/>
      <c r="O20" s="1516"/>
      <c r="P20" s="1516"/>
      <c r="Q20" s="1516"/>
      <c r="R20" s="1523"/>
    </row>
    <row r="21" spans="1:18" s="1450" customFormat="1" ht="13.5">
      <c r="A21" s="1575"/>
      <c r="B21" s="1576"/>
      <c r="C21" s="1577"/>
      <c r="D21" s="1577"/>
      <c r="E21" s="1578"/>
      <c r="F21" s="1579"/>
      <c r="G21" s="1579"/>
      <c r="H21" s="1577"/>
      <c r="I21" s="1579"/>
      <c r="J21" s="1579"/>
      <c r="K21" s="1577"/>
      <c r="L21" s="1580"/>
      <c r="M21" s="1581"/>
      <c r="N21" s="1582"/>
      <c r="O21" s="1583"/>
      <c r="P21" s="1584"/>
      <c r="Q21" s="1580"/>
      <c r="R21" s="1577"/>
    </row>
    <row r="22" spans="1:18" s="1450" customFormat="1" ht="13.5">
      <c r="A22" s="1500"/>
      <c r="B22" s="1585"/>
      <c r="C22" s="1586"/>
      <c r="D22" s="1586"/>
      <c r="E22" s="1587"/>
      <c r="F22" s="1586"/>
      <c r="G22" s="1586"/>
      <c r="H22" s="1586"/>
      <c r="I22" s="1588"/>
      <c r="J22" s="1588"/>
      <c r="K22" s="1586"/>
      <c r="L22" s="1586"/>
      <c r="M22" s="1589"/>
      <c r="N22" s="1397"/>
      <c r="O22" s="1590"/>
      <c r="P22" s="1591"/>
      <c r="Q22" s="1592"/>
      <c r="R22" s="1586"/>
    </row>
    <row r="23" spans="1:18" s="1450" customFormat="1" ht="13.5">
      <c r="A23" s="1498"/>
      <c r="B23" s="1593"/>
      <c r="C23" s="1397"/>
      <c r="D23" s="1397"/>
      <c r="E23" s="1397"/>
      <c r="F23" s="1397"/>
      <c r="G23" s="1397"/>
      <c r="H23" s="1397"/>
      <c r="I23" s="1397"/>
      <c r="J23" s="1397"/>
      <c r="K23" s="1397"/>
      <c r="L23" s="1397"/>
      <c r="M23" s="1397"/>
      <c r="N23" s="1397"/>
      <c r="O23" s="1397"/>
      <c r="P23" s="1397"/>
      <c r="Q23" s="1397"/>
      <c r="R23" s="1397"/>
    </row>
    <row r="24" s="1450" customFormat="1" ht="12.75"/>
    <row r="25" s="1450" customFormat="1" ht="12.75"/>
    <row r="31" ht="12.75">
      <c r="L31" s="209"/>
    </row>
    <row r="42" ht="15">
      <c r="B42" s="607" t="s">
        <v>1</v>
      </c>
    </row>
  </sheetData>
  <sheetProtection selectLockedCells="1" selectUnlockedCells="1"/>
  <mergeCells count="5">
    <mergeCell ref="A2:R2"/>
    <mergeCell ref="F4:H4"/>
    <mergeCell ref="I4:K4"/>
    <mergeCell ref="L4:N4"/>
    <mergeCell ref="O4:R4"/>
  </mergeCells>
  <printOptions/>
  <pageMargins left="0.5902777777777778" right="0.5902777777777778" top="0.9840277777777777" bottom="0.9840277777777777" header="0.5118055555555555" footer="0.5118055555555555"/>
  <pageSetup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25"/>
  <sheetViews>
    <sheetView zoomScale="120" zoomScaleNormal="120" zoomScalePageLayoutView="0" workbookViewId="0" topLeftCell="A1">
      <selection activeCell="W13" sqref="W13"/>
    </sheetView>
  </sheetViews>
  <sheetFormatPr defaultColWidth="9.00390625" defaultRowHeight="12.75"/>
  <cols>
    <col min="1" max="1" width="17.875" style="0" customWidth="1"/>
    <col min="2" max="2" width="5.50390625" style="0" customWidth="1"/>
    <col min="3" max="3" width="6.125" style="0" customWidth="1"/>
    <col min="4" max="4" width="5.375" style="0" customWidth="1"/>
    <col min="5" max="5" width="6.625" style="0" customWidth="1"/>
    <col min="6" max="6" width="4.00390625" style="0" customWidth="1"/>
    <col min="7" max="7" width="6.50390625" style="0" customWidth="1"/>
    <col min="8" max="8" width="5.00390625" style="0" customWidth="1"/>
    <col min="9" max="9" width="6.375" style="0" customWidth="1"/>
    <col min="10" max="10" width="5.125" style="0" customWidth="1"/>
    <col min="11" max="11" width="6.00390625" style="0" customWidth="1"/>
    <col min="12" max="12" width="4.375" style="0" customWidth="1"/>
    <col min="13" max="13" width="6.00390625" style="0" customWidth="1"/>
    <col min="14" max="14" width="4.50390625" style="0" customWidth="1"/>
    <col min="15" max="15" width="5.875" style="0" customWidth="1"/>
    <col min="16" max="16" width="4.00390625" style="0" customWidth="1"/>
    <col min="17" max="17" width="5.875" style="0" customWidth="1"/>
    <col min="18" max="18" width="4.375" style="0" customWidth="1"/>
    <col min="19" max="19" width="6.375" style="0" customWidth="1"/>
    <col min="20" max="20" width="4.125" style="0" customWidth="1"/>
    <col min="21" max="21" width="6.50390625" style="0" customWidth="1"/>
    <col min="22" max="22" width="6.00390625" style="0" customWidth="1"/>
    <col min="23" max="23" width="7.00390625" style="0" customWidth="1"/>
    <col min="24" max="24" width="8.50390625" style="0" customWidth="1"/>
  </cols>
  <sheetData>
    <row r="1" ht="12.75">
      <c r="A1" t="s">
        <v>321</v>
      </c>
    </row>
    <row r="2" spans="1:24" ht="78">
      <c r="A2" s="1594" t="s">
        <v>47</v>
      </c>
      <c r="B2" s="1595" t="s">
        <v>322</v>
      </c>
      <c r="C2" s="1595" t="s">
        <v>323</v>
      </c>
      <c r="D2" s="1596" t="s">
        <v>280</v>
      </c>
      <c r="E2" s="1596" t="s">
        <v>323</v>
      </c>
      <c r="F2" s="1595" t="s">
        <v>281</v>
      </c>
      <c r="G2" s="1596" t="s">
        <v>323</v>
      </c>
      <c r="H2" s="1595" t="s">
        <v>282</v>
      </c>
      <c r="I2" s="1596" t="s">
        <v>323</v>
      </c>
      <c r="J2" s="1595" t="s">
        <v>283</v>
      </c>
      <c r="K2" s="1596" t="s">
        <v>323</v>
      </c>
      <c r="L2" s="1595" t="s">
        <v>284</v>
      </c>
      <c r="M2" s="1596" t="s">
        <v>323</v>
      </c>
      <c r="N2" s="1595" t="s">
        <v>285</v>
      </c>
      <c r="O2" s="1596" t="s">
        <v>323</v>
      </c>
      <c r="P2" s="1595" t="s">
        <v>286</v>
      </c>
      <c r="Q2" s="1596" t="s">
        <v>323</v>
      </c>
      <c r="R2" s="1595" t="s">
        <v>324</v>
      </c>
      <c r="S2" s="1596" t="s">
        <v>323</v>
      </c>
      <c r="T2" s="1595" t="s">
        <v>288</v>
      </c>
      <c r="U2" s="1597" t="s">
        <v>323</v>
      </c>
      <c r="V2" s="1598" t="s">
        <v>290</v>
      </c>
      <c r="W2" s="1599" t="s">
        <v>323</v>
      </c>
      <c r="X2" s="1600" t="s">
        <v>325</v>
      </c>
    </row>
    <row r="3" spans="1:24" ht="12.75">
      <c r="A3" s="1601" t="s">
        <v>16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602"/>
      <c r="W3" s="1466"/>
      <c r="X3" s="1603"/>
    </row>
    <row r="4" spans="1:24" ht="12.75">
      <c r="A4" s="1604" t="s">
        <v>17</v>
      </c>
      <c r="B4" s="1605"/>
      <c r="C4" s="1606"/>
      <c r="D4" s="1607"/>
      <c r="E4" s="1608"/>
      <c r="F4" s="1609"/>
      <c r="G4" s="1609"/>
      <c r="H4" s="1609"/>
      <c r="I4" s="1609"/>
      <c r="J4" s="1609"/>
      <c r="K4" s="1609"/>
      <c r="L4" s="1609"/>
      <c r="M4" s="1609"/>
      <c r="N4" s="1609"/>
      <c r="O4" s="1609"/>
      <c r="P4" s="1609"/>
      <c r="Q4" s="1609"/>
      <c r="R4" s="1609"/>
      <c r="S4" s="1609"/>
      <c r="T4" s="1610"/>
      <c r="U4" s="142"/>
      <c r="V4" s="142"/>
      <c r="W4" s="1610"/>
      <c r="X4" s="1603"/>
    </row>
    <row r="5" spans="1:24" ht="12.75">
      <c r="A5" s="1611" t="s">
        <v>18</v>
      </c>
      <c r="B5" s="1612"/>
      <c r="C5" s="1612"/>
      <c r="D5" s="1613"/>
      <c r="E5" s="1470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66"/>
      <c r="U5" s="1466"/>
      <c r="V5" s="142"/>
      <c r="W5" s="1466"/>
      <c r="X5" s="1603"/>
    </row>
    <row r="6" spans="1:24" ht="12" customHeight="1">
      <c r="A6" s="1611" t="s">
        <v>19</v>
      </c>
      <c r="B6" s="1612"/>
      <c r="C6" s="1612"/>
      <c r="D6" s="1613"/>
      <c r="E6" s="1470"/>
      <c r="F6" s="142"/>
      <c r="G6" s="142"/>
      <c r="H6" s="1614"/>
      <c r="I6" s="142"/>
      <c r="J6" s="1602"/>
      <c r="K6" s="142"/>
      <c r="L6" s="1602"/>
      <c r="M6" s="142"/>
      <c r="N6" s="142"/>
      <c r="O6" s="142"/>
      <c r="P6" s="142"/>
      <c r="Q6" s="142"/>
      <c r="R6" s="142"/>
      <c r="S6" s="142"/>
      <c r="T6" s="1602"/>
      <c r="U6" s="1466"/>
      <c r="V6" s="142"/>
      <c r="W6" s="1466"/>
      <c r="X6" s="1615"/>
    </row>
    <row r="7" spans="1:24" ht="14.25" customHeight="1">
      <c r="A7" s="1616" t="s">
        <v>20</v>
      </c>
      <c r="B7" s="1617"/>
      <c r="C7" s="1617"/>
      <c r="D7" s="1542"/>
      <c r="E7" s="1542"/>
      <c r="F7" s="1540"/>
      <c r="G7" s="1540"/>
      <c r="H7" s="1540"/>
      <c r="I7" s="1540"/>
      <c r="J7" s="1540"/>
      <c r="K7" s="1540"/>
      <c r="L7" s="1540"/>
      <c r="M7" s="1540"/>
      <c r="N7" s="1540"/>
      <c r="O7" s="1540"/>
      <c r="P7" s="1540"/>
      <c r="Q7" s="1540"/>
      <c r="R7" s="1540"/>
      <c r="S7" s="1540"/>
      <c r="T7" s="1541"/>
      <c r="U7" s="1540"/>
      <c r="V7" s="1540"/>
      <c r="W7" s="1541"/>
      <c r="X7" s="1618"/>
    </row>
    <row r="8" spans="1:24" ht="26.25">
      <c r="A8" s="1619" t="s">
        <v>292</v>
      </c>
      <c r="B8" s="1620">
        <f aca="true" t="shared" si="0" ref="B8:X8">SUM(B3:B7)</f>
        <v>0</v>
      </c>
      <c r="C8" s="1620">
        <f t="shared" si="0"/>
        <v>0</v>
      </c>
      <c r="D8" s="1620">
        <f t="shared" si="0"/>
        <v>0</v>
      </c>
      <c r="E8" s="1620">
        <f t="shared" si="0"/>
        <v>0</v>
      </c>
      <c r="F8" s="1620">
        <f t="shared" si="0"/>
        <v>0</v>
      </c>
      <c r="G8" s="1620">
        <f t="shared" si="0"/>
        <v>0</v>
      </c>
      <c r="H8" s="1620">
        <f t="shared" si="0"/>
        <v>0</v>
      </c>
      <c r="I8" s="1620">
        <f t="shared" si="0"/>
        <v>0</v>
      </c>
      <c r="J8" s="1620">
        <f t="shared" si="0"/>
        <v>0</v>
      </c>
      <c r="K8" s="1620">
        <f t="shared" si="0"/>
        <v>0</v>
      </c>
      <c r="L8" s="1620">
        <f t="shared" si="0"/>
        <v>0</v>
      </c>
      <c r="M8" s="1620">
        <f t="shared" si="0"/>
        <v>0</v>
      </c>
      <c r="N8" s="1620">
        <f t="shared" si="0"/>
        <v>0</v>
      </c>
      <c r="O8" s="1620">
        <f t="shared" si="0"/>
        <v>0</v>
      </c>
      <c r="P8" s="1620">
        <f t="shared" si="0"/>
        <v>0</v>
      </c>
      <c r="Q8" s="1620">
        <f t="shared" si="0"/>
        <v>0</v>
      </c>
      <c r="R8" s="1620">
        <f t="shared" si="0"/>
        <v>0</v>
      </c>
      <c r="S8" s="1620">
        <f t="shared" si="0"/>
        <v>0</v>
      </c>
      <c r="T8" s="1620">
        <f t="shared" si="0"/>
        <v>0</v>
      </c>
      <c r="U8" s="1620">
        <f t="shared" si="0"/>
        <v>0</v>
      </c>
      <c r="V8" s="1620">
        <f t="shared" si="0"/>
        <v>0</v>
      </c>
      <c r="W8" s="1621">
        <f t="shared" si="0"/>
        <v>0</v>
      </c>
      <c r="X8" s="1615">
        <f t="shared" si="0"/>
        <v>0</v>
      </c>
    </row>
    <row r="9" spans="1:24" ht="12.75">
      <c r="A9" s="1611" t="s">
        <v>22</v>
      </c>
      <c r="B9" s="1622"/>
      <c r="C9" s="1623"/>
      <c r="D9" s="1624"/>
      <c r="E9" s="162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626"/>
      <c r="U9" s="1626"/>
      <c r="V9" s="1626"/>
      <c r="W9" s="1626"/>
      <c r="X9" s="1627"/>
    </row>
    <row r="10" spans="1:24" ht="12.75">
      <c r="A10" s="1611" t="s">
        <v>23</v>
      </c>
      <c r="B10" s="1612"/>
      <c r="C10" s="1612"/>
      <c r="D10" s="1613"/>
      <c r="E10" s="1470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66"/>
      <c r="U10" s="1466"/>
      <c r="V10" s="142"/>
      <c r="W10" s="1466"/>
      <c r="X10" s="1603"/>
    </row>
    <row r="11" spans="1:24" ht="12.75">
      <c r="A11" s="1611" t="s">
        <v>24</v>
      </c>
      <c r="B11" s="1617"/>
      <c r="C11" s="1617"/>
      <c r="D11" s="1542"/>
      <c r="E11" s="1539"/>
      <c r="F11" s="1540"/>
      <c r="G11" s="1540"/>
      <c r="H11" s="1540"/>
      <c r="I11" s="1540"/>
      <c r="J11" s="1540"/>
      <c r="K11" s="1540"/>
      <c r="L11" s="1540"/>
      <c r="M11" s="1540"/>
      <c r="N11" s="1540"/>
      <c r="O11" s="1540"/>
      <c r="P11" s="1540"/>
      <c r="Q11" s="1540"/>
      <c r="R11" s="1540"/>
      <c r="S11" s="1540"/>
      <c r="T11" s="1541"/>
      <c r="U11" s="1541"/>
      <c r="V11" s="1540"/>
      <c r="W11" s="1541"/>
      <c r="X11" s="1618"/>
    </row>
    <row r="12" spans="1:24" ht="12.75">
      <c r="A12" s="1628" t="s">
        <v>26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66"/>
      <c r="X12" s="1603"/>
    </row>
    <row r="13" spans="1:24" ht="12.75">
      <c r="A13" s="1628" t="s">
        <v>25</v>
      </c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66"/>
      <c r="X13" s="1603"/>
    </row>
    <row r="14" spans="1:24" ht="12.75">
      <c r="A14" s="1629" t="s">
        <v>27</v>
      </c>
      <c r="B14" s="1540">
        <v>5</v>
      </c>
      <c r="C14" s="1540">
        <v>10612</v>
      </c>
      <c r="D14" s="1540">
        <v>0</v>
      </c>
      <c r="E14" s="1540">
        <v>0</v>
      </c>
      <c r="F14" s="1540">
        <v>1</v>
      </c>
      <c r="G14" s="1540">
        <v>565.9</v>
      </c>
      <c r="H14" s="1540">
        <v>0</v>
      </c>
      <c r="I14" s="1540">
        <v>0</v>
      </c>
      <c r="J14" s="1630">
        <v>1</v>
      </c>
      <c r="K14" s="1630">
        <v>222</v>
      </c>
      <c r="L14" s="1540">
        <v>1</v>
      </c>
      <c r="M14" s="1540">
        <v>205.4</v>
      </c>
      <c r="N14" s="1540">
        <v>0</v>
      </c>
      <c r="O14" s="1540">
        <v>0</v>
      </c>
      <c r="P14" s="1540">
        <v>0</v>
      </c>
      <c r="Q14" s="1540">
        <v>0</v>
      </c>
      <c r="R14" s="1540">
        <v>1</v>
      </c>
      <c r="S14" s="1540">
        <v>1056</v>
      </c>
      <c r="T14" s="1540">
        <v>0</v>
      </c>
      <c r="U14" s="1540">
        <v>0</v>
      </c>
      <c r="V14" s="1540">
        <v>2</v>
      </c>
      <c r="W14" s="1541">
        <v>23174</v>
      </c>
      <c r="X14" s="1618">
        <v>35835</v>
      </c>
    </row>
    <row r="15" spans="1:24" ht="12.75">
      <c r="A15" s="1631" t="s">
        <v>28</v>
      </c>
      <c r="B15" s="1620">
        <f aca="true" t="shared" si="1" ref="B15:X15">SUM(B9:B14)</f>
        <v>5</v>
      </c>
      <c r="C15" s="1620">
        <f t="shared" si="1"/>
        <v>10612</v>
      </c>
      <c r="D15" s="1620">
        <f t="shared" si="1"/>
        <v>0</v>
      </c>
      <c r="E15" s="1620">
        <f t="shared" si="1"/>
        <v>0</v>
      </c>
      <c r="F15" s="1620">
        <f t="shared" si="1"/>
        <v>1</v>
      </c>
      <c r="G15" s="1620">
        <f t="shared" si="1"/>
        <v>565.9</v>
      </c>
      <c r="H15" s="1620">
        <f t="shared" si="1"/>
        <v>0</v>
      </c>
      <c r="I15" s="1620">
        <f t="shared" si="1"/>
        <v>0</v>
      </c>
      <c r="J15" s="1620">
        <f t="shared" si="1"/>
        <v>1</v>
      </c>
      <c r="K15" s="1620">
        <f t="shared" si="1"/>
        <v>222</v>
      </c>
      <c r="L15" s="1620">
        <f t="shared" si="1"/>
        <v>1</v>
      </c>
      <c r="M15" s="1620">
        <f t="shared" si="1"/>
        <v>205.4</v>
      </c>
      <c r="N15" s="1620">
        <f t="shared" si="1"/>
        <v>0</v>
      </c>
      <c r="O15" s="1620">
        <f t="shared" si="1"/>
        <v>0</v>
      </c>
      <c r="P15" s="1620">
        <f t="shared" si="1"/>
        <v>0</v>
      </c>
      <c r="Q15" s="1620">
        <f t="shared" si="1"/>
        <v>0</v>
      </c>
      <c r="R15" s="1620">
        <f t="shared" si="1"/>
        <v>1</v>
      </c>
      <c r="S15" s="1620">
        <f t="shared" si="1"/>
        <v>1056</v>
      </c>
      <c r="T15" s="1620">
        <f t="shared" si="1"/>
        <v>0</v>
      </c>
      <c r="U15" s="1620">
        <f t="shared" si="1"/>
        <v>0</v>
      </c>
      <c r="V15" s="1620">
        <f t="shared" si="1"/>
        <v>2</v>
      </c>
      <c r="W15" s="1621">
        <f t="shared" si="1"/>
        <v>23174</v>
      </c>
      <c r="X15" s="1615">
        <f t="shared" si="1"/>
        <v>35835</v>
      </c>
    </row>
    <row r="16" spans="1:24" ht="12.75">
      <c r="A16" s="1632" t="s">
        <v>116</v>
      </c>
      <c r="B16" s="1633">
        <f aca="true" t="shared" si="2" ref="B16:X16">(B8+B15)</f>
        <v>5</v>
      </c>
      <c r="C16" s="1633">
        <f t="shared" si="2"/>
        <v>10612</v>
      </c>
      <c r="D16" s="1633">
        <f t="shared" si="2"/>
        <v>0</v>
      </c>
      <c r="E16" s="1633">
        <f t="shared" si="2"/>
        <v>0</v>
      </c>
      <c r="F16" s="1633">
        <f t="shared" si="2"/>
        <v>1</v>
      </c>
      <c r="G16" s="1633">
        <f t="shared" si="2"/>
        <v>565.9</v>
      </c>
      <c r="H16" s="1633">
        <f t="shared" si="2"/>
        <v>0</v>
      </c>
      <c r="I16" s="1633">
        <f t="shared" si="2"/>
        <v>0</v>
      </c>
      <c r="J16" s="1633">
        <f t="shared" si="2"/>
        <v>1</v>
      </c>
      <c r="K16" s="1633">
        <f t="shared" si="2"/>
        <v>222</v>
      </c>
      <c r="L16" s="1633">
        <f t="shared" si="2"/>
        <v>1</v>
      </c>
      <c r="M16" s="1633">
        <f t="shared" si="2"/>
        <v>205.4</v>
      </c>
      <c r="N16" s="1633">
        <f t="shared" si="2"/>
        <v>0</v>
      </c>
      <c r="O16" s="1633">
        <f t="shared" si="2"/>
        <v>0</v>
      </c>
      <c r="P16" s="1633">
        <f t="shared" si="2"/>
        <v>0</v>
      </c>
      <c r="Q16" s="1633">
        <f t="shared" si="2"/>
        <v>0</v>
      </c>
      <c r="R16" s="1633">
        <f t="shared" si="2"/>
        <v>1</v>
      </c>
      <c r="S16" s="1633">
        <f t="shared" si="2"/>
        <v>1056</v>
      </c>
      <c r="T16" s="1633">
        <f t="shared" si="2"/>
        <v>0</v>
      </c>
      <c r="U16" s="1633">
        <f t="shared" si="2"/>
        <v>0</v>
      </c>
      <c r="V16" s="1633">
        <f t="shared" si="2"/>
        <v>2</v>
      </c>
      <c r="W16" s="1633">
        <f t="shared" si="2"/>
        <v>23174</v>
      </c>
      <c r="X16" s="1634">
        <f t="shared" si="2"/>
        <v>35835</v>
      </c>
    </row>
    <row r="17" spans="1:24" ht="12.75">
      <c r="A17" s="1635"/>
      <c r="B17" s="1633"/>
      <c r="C17" s="1636"/>
      <c r="D17" s="1633"/>
      <c r="E17" s="1633"/>
      <c r="F17" s="1633"/>
      <c r="G17" s="1633"/>
      <c r="H17" s="1633"/>
      <c r="I17" s="1633"/>
      <c r="J17" s="1633"/>
      <c r="K17" s="1633"/>
      <c r="L17" s="1633"/>
      <c r="M17" s="1633"/>
      <c r="N17" s="1633"/>
      <c r="O17" s="1633"/>
      <c r="P17" s="1633"/>
      <c r="Q17" s="1633"/>
      <c r="R17" s="1633"/>
      <c r="S17" s="1633"/>
      <c r="T17" s="1633"/>
      <c r="U17" s="1633"/>
      <c r="V17" s="1633"/>
      <c r="W17" s="1633"/>
      <c r="X17" s="1634"/>
    </row>
    <row r="25" ht="12.75">
      <c r="M25" s="209"/>
    </row>
  </sheetData>
  <sheetProtection selectLockedCells="1" selectUnlockedCells="1"/>
  <printOptions/>
  <pageMargins left="0.5902777777777778" right="0.5902777777777778" top="0.9840277777777777" bottom="0.9840277777777777" header="0.5118055555555555" footer="0.5118055555555555"/>
  <pageSetup horizontalDpi="300" verticalDpi="3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selection activeCell="P17" sqref="P17"/>
    </sheetView>
  </sheetViews>
  <sheetFormatPr defaultColWidth="9.00390625" defaultRowHeight="12.75"/>
  <cols>
    <col min="1" max="1" width="28.00390625" style="0" customWidth="1"/>
    <col min="2" max="2" width="11.875" style="0" customWidth="1"/>
    <col min="3" max="3" width="12.00390625" style="0" customWidth="1"/>
    <col min="4" max="4" width="11.125" style="0" customWidth="1"/>
    <col min="5" max="5" width="11.50390625" style="0" customWidth="1"/>
    <col min="6" max="6" width="11.125" style="0" customWidth="1"/>
    <col min="7" max="7" width="10.875" style="0" customWidth="1"/>
    <col min="8" max="8" width="11.375" style="0" customWidth="1"/>
    <col min="9" max="9" width="11.50390625" style="0" customWidth="1"/>
    <col min="10" max="10" width="12.375" style="0" customWidth="1"/>
    <col min="11" max="11" width="11.875" style="0" customWidth="1"/>
    <col min="12" max="13" width="11.625" style="0" customWidth="1"/>
  </cols>
  <sheetData>
    <row r="1" spans="1:8" ht="17.25" customHeight="1">
      <c r="A1" s="1637" t="s">
        <v>326</v>
      </c>
      <c r="B1" s="1637"/>
      <c r="C1" s="1637"/>
      <c r="D1" s="1637"/>
      <c r="E1" s="1637"/>
      <c r="F1" s="1637"/>
      <c r="G1" s="1638"/>
      <c r="H1" s="1638"/>
    </row>
    <row r="2" spans="7:11" ht="17.25">
      <c r="G2" s="1638"/>
      <c r="H2" s="1638"/>
      <c r="I2" s="1638"/>
      <c r="J2" s="1638"/>
      <c r="K2" s="1638"/>
    </row>
    <row r="3" spans="1:15" ht="12.75" customHeight="1">
      <c r="A3" s="1724" t="s">
        <v>7</v>
      </c>
      <c r="B3" s="1725" t="s">
        <v>327</v>
      </c>
      <c r="C3" s="1725"/>
      <c r="D3" s="1725"/>
      <c r="E3" s="1725"/>
      <c r="F3" s="1725"/>
      <c r="G3" s="1725"/>
      <c r="H3" s="1725"/>
      <c r="I3" s="1725"/>
      <c r="J3" s="1725"/>
      <c r="K3" s="1725"/>
      <c r="L3" s="1725"/>
      <c r="M3" s="1725"/>
      <c r="N3" s="1725"/>
      <c r="O3" s="1725"/>
    </row>
    <row r="4" spans="1:15" ht="13.5" customHeight="1">
      <c r="A4" s="1724"/>
      <c r="B4" s="1725"/>
      <c r="C4" s="1725"/>
      <c r="D4" s="1725"/>
      <c r="E4" s="1725"/>
      <c r="F4" s="1725"/>
      <c r="G4" s="1725"/>
      <c r="H4" s="1725"/>
      <c r="I4" s="1725"/>
      <c r="J4" s="1725"/>
      <c r="K4" s="1725"/>
      <c r="L4" s="1725"/>
      <c r="M4" s="1725"/>
      <c r="N4" s="1725"/>
      <c r="O4" s="1725"/>
    </row>
    <row r="5" spans="1:16" ht="18">
      <c r="A5" s="1724"/>
      <c r="B5" s="1639" t="s">
        <v>328</v>
      </c>
      <c r="C5" s="1640" t="s">
        <v>329</v>
      </c>
      <c r="D5" s="1640" t="s">
        <v>330</v>
      </c>
      <c r="E5" s="1640" t="s">
        <v>234</v>
      </c>
      <c r="F5" s="1640" t="s">
        <v>235</v>
      </c>
      <c r="G5" s="1640" t="s">
        <v>236</v>
      </c>
      <c r="H5" s="1640" t="s">
        <v>237</v>
      </c>
      <c r="I5" s="1640" t="s">
        <v>238</v>
      </c>
      <c r="J5" s="1640" t="s">
        <v>240</v>
      </c>
      <c r="K5" s="1641" t="s">
        <v>241</v>
      </c>
      <c r="L5" s="1641" t="s">
        <v>239</v>
      </c>
      <c r="M5" s="1642">
        <v>2017</v>
      </c>
      <c r="N5" s="1642">
        <v>2018</v>
      </c>
      <c r="O5" s="1642">
        <v>2019</v>
      </c>
      <c r="P5" s="641">
        <v>2020</v>
      </c>
    </row>
    <row r="6" spans="1:16" ht="18">
      <c r="A6" s="1643" t="s">
        <v>16</v>
      </c>
      <c r="B6" s="1644">
        <v>25</v>
      </c>
      <c r="C6" s="1644">
        <v>33</v>
      </c>
      <c r="D6" s="1644">
        <v>33</v>
      </c>
      <c r="E6" s="1644">
        <v>33</v>
      </c>
      <c r="F6" s="1644">
        <v>30</v>
      </c>
      <c r="G6" s="1644">
        <v>22</v>
      </c>
      <c r="H6" s="1644">
        <v>26</v>
      </c>
      <c r="I6" s="1644">
        <v>22</v>
      </c>
      <c r="J6" s="1644">
        <v>24</v>
      </c>
      <c r="K6" s="1645">
        <v>12</v>
      </c>
      <c r="L6" s="123">
        <v>12</v>
      </c>
      <c r="M6" s="19"/>
      <c r="N6" s="19"/>
      <c r="O6" s="19"/>
      <c r="P6" s="19"/>
    </row>
    <row r="7" spans="1:16" ht="18">
      <c r="A7" s="1643" t="s">
        <v>17</v>
      </c>
      <c r="B7" s="1642">
        <v>121</v>
      </c>
      <c r="C7" s="1642">
        <v>112</v>
      </c>
      <c r="D7" s="1642">
        <v>135</v>
      </c>
      <c r="E7" s="1642">
        <v>218</v>
      </c>
      <c r="F7" s="1642">
        <v>220</v>
      </c>
      <c r="G7" s="1642">
        <v>252</v>
      </c>
      <c r="H7" s="1642">
        <v>265</v>
      </c>
      <c r="I7" s="1642">
        <v>265</v>
      </c>
      <c r="J7" s="1642">
        <v>280</v>
      </c>
      <c r="K7" s="1646">
        <v>280</v>
      </c>
      <c r="L7" s="1646">
        <v>193</v>
      </c>
      <c r="M7" s="19"/>
      <c r="N7" s="19"/>
      <c r="O7" s="19"/>
      <c r="P7" s="19"/>
    </row>
    <row r="8" spans="1:16" ht="18">
      <c r="A8" s="1643" t="s">
        <v>18</v>
      </c>
      <c r="B8" s="1642">
        <v>21</v>
      </c>
      <c r="C8" s="1642">
        <v>18</v>
      </c>
      <c r="D8" s="1642">
        <v>37</v>
      </c>
      <c r="E8" s="1642">
        <v>37</v>
      </c>
      <c r="F8" s="1642">
        <v>37</v>
      </c>
      <c r="G8" s="1642">
        <v>43</v>
      </c>
      <c r="H8" s="1642">
        <v>43</v>
      </c>
      <c r="I8" s="1642">
        <v>40</v>
      </c>
      <c r="J8" s="1642">
        <v>40</v>
      </c>
      <c r="K8" s="1646">
        <v>37</v>
      </c>
      <c r="L8" s="144">
        <v>37</v>
      </c>
      <c r="M8" s="19"/>
      <c r="N8" s="19"/>
      <c r="O8" s="19"/>
      <c r="P8" s="19"/>
    </row>
    <row r="9" spans="1:16" ht="18">
      <c r="A9" s="1647" t="s">
        <v>114</v>
      </c>
      <c r="B9" s="1642">
        <v>107</v>
      </c>
      <c r="C9" s="1642">
        <v>110</v>
      </c>
      <c r="D9" s="1642">
        <v>102</v>
      </c>
      <c r="E9" s="1642">
        <v>102</v>
      </c>
      <c r="F9" s="1642">
        <v>103</v>
      </c>
      <c r="G9" s="1642">
        <v>138</v>
      </c>
      <c r="H9" s="1642">
        <v>139</v>
      </c>
      <c r="I9" s="1642">
        <v>116</v>
      </c>
      <c r="J9" s="1642">
        <v>176</v>
      </c>
      <c r="K9" s="1646">
        <v>167</v>
      </c>
      <c r="L9" s="1646">
        <v>168</v>
      </c>
      <c r="M9" s="19"/>
      <c r="N9" s="19"/>
      <c r="O9" s="19"/>
      <c r="P9" s="19"/>
    </row>
    <row r="10" spans="1:16" ht="18">
      <c r="A10" s="1648" t="s">
        <v>20</v>
      </c>
      <c r="B10" s="1649">
        <v>24</v>
      </c>
      <c r="C10" s="1649">
        <v>22</v>
      </c>
      <c r="D10" s="1649">
        <v>26</v>
      </c>
      <c r="E10" s="1649">
        <v>20</v>
      </c>
      <c r="F10" s="1649">
        <v>20</v>
      </c>
      <c r="G10" s="1649">
        <v>25</v>
      </c>
      <c r="H10" s="1649">
        <v>31</v>
      </c>
      <c r="I10" s="1649">
        <v>32</v>
      </c>
      <c r="J10" s="1649">
        <v>22</v>
      </c>
      <c r="K10" s="1650">
        <v>27</v>
      </c>
      <c r="L10" s="1068">
        <v>30</v>
      </c>
      <c r="M10" s="19"/>
      <c r="N10" s="19"/>
      <c r="O10" s="19"/>
      <c r="P10" s="19"/>
    </row>
    <row r="11" spans="1:16" ht="18">
      <c r="A11" s="1651" t="s">
        <v>115</v>
      </c>
      <c r="B11" s="1652">
        <f>SUM(B6:B10)</f>
        <v>298</v>
      </c>
      <c r="C11" s="1652">
        <f>SUM(C6:C10)</f>
        <v>295</v>
      </c>
      <c r="D11" s="1652">
        <v>333</v>
      </c>
      <c r="E11" s="1652">
        <v>410</v>
      </c>
      <c r="F11" s="1652">
        <f aca="true" t="shared" si="0" ref="F11:O11">SUM(F6:F10)</f>
        <v>410</v>
      </c>
      <c r="G11" s="1652">
        <f t="shared" si="0"/>
        <v>480</v>
      </c>
      <c r="H11" s="1652">
        <f t="shared" si="0"/>
        <v>504</v>
      </c>
      <c r="I11" s="1652">
        <f t="shared" si="0"/>
        <v>475</v>
      </c>
      <c r="J11" s="1652">
        <f t="shared" si="0"/>
        <v>542</v>
      </c>
      <c r="K11" s="1653">
        <f t="shared" si="0"/>
        <v>523</v>
      </c>
      <c r="L11" s="1653">
        <f t="shared" si="0"/>
        <v>440</v>
      </c>
      <c r="M11" s="1654">
        <f t="shared" si="0"/>
        <v>0</v>
      </c>
      <c r="N11" s="1654">
        <f t="shared" si="0"/>
        <v>0</v>
      </c>
      <c r="O11" s="1654">
        <f t="shared" si="0"/>
        <v>0</v>
      </c>
      <c r="P11" s="19"/>
    </row>
    <row r="12" spans="1:16" ht="18">
      <c r="A12" s="1655" t="s">
        <v>183</v>
      </c>
      <c r="B12" s="1656">
        <v>90</v>
      </c>
      <c r="C12" s="1656">
        <v>84</v>
      </c>
      <c r="D12" s="1656">
        <v>82</v>
      </c>
      <c r="E12" s="1656">
        <v>61</v>
      </c>
      <c r="F12" s="1656">
        <v>62</v>
      </c>
      <c r="G12" s="1656">
        <v>85</v>
      </c>
      <c r="H12" s="1656">
        <v>33</v>
      </c>
      <c r="I12" s="1656">
        <v>26</v>
      </c>
      <c r="J12" s="1656">
        <v>24</v>
      </c>
      <c r="K12" s="1645">
        <v>25</v>
      </c>
      <c r="L12" s="123"/>
      <c r="M12" s="19"/>
      <c r="N12" s="19"/>
      <c r="O12" s="19"/>
      <c r="P12" s="19"/>
    </row>
    <row r="13" spans="1:16" ht="18">
      <c r="A13" s="1643" t="s">
        <v>22</v>
      </c>
      <c r="B13" s="1657">
        <v>45</v>
      </c>
      <c r="C13" s="1657">
        <v>41</v>
      </c>
      <c r="D13" s="1657">
        <v>40</v>
      </c>
      <c r="E13" s="1657">
        <v>35</v>
      </c>
      <c r="F13" s="1657">
        <v>36</v>
      </c>
      <c r="G13" s="1657">
        <v>48</v>
      </c>
      <c r="H13" s="1657">
        <v>53</v>
      </c>
      <c r="I13" s="1657">
        <v>49</v>
      </c>
      <c r="J13" s="1657">
        <v>46</v>
      </c>
      <c r="K13" s="1646">
        <v>33</v>
      </c>
      <c r="L13" s="144">
        <v>28</v>
      </c>
      <c r="M13" s="19"/>
      <c r="N13" s="19"/>
      <c r="O13" s="19"/>
      <c r="P13" s="19"/>
    </row>
    <row r="14" spans="1:16" ht="18">
      <c r="A14" s="1643" t="s">
        <v>23</v>
      </c>
      <c r="B14" s="1642">
        <v>13</v>
      </c>
      <c r="C14" s="1642">
        <v>50</v>
      </c>
      <c r="D14" s="1642">
        <v>12</v>
      </c>
      <c r="E14" s="1642">
        <v>15</v>
      </c>
      <c r="F14" s="1642">
        <v>28</v>
      </c>
      <c r="G14" s="1642">
        <v>25</v>
      </c>
      <c r="H14" s="1642">
        <v>25</v>
      </c>
      <c r="I14" s="1646">
        <v>25</v>
      </c>
      <c r="J14" s="1642">
        <v>25</v>
      </c>
      <c r="K14" s="1646">
        <v>25</v>
      </c>
      <c r="L14" s="144">
        <v>25</v>
      </c>
      <c r="M14" s="19"/>
      <c r="N14" s="19"/>
      <c r="O14" s="19"/>
      <c r="P14" s="19"/>
    </row>
    <row r="15" spans="1:16" ht="18">
      <c r="A15" s="1643" t="s">
        <v>24</v>
      </c>
      <c r="B15" s="1642">
        <v>90</v>
      </c>
      <c r="C15" s="1642">
        <v>84</v>
      </c>
      <c r="D15" s="1642">
        <v>82</v>
      </c>
      <c r="E15" s="1642">
        <v>61</v>
      </c>
      <c r="F15" s="1642">
        <v>62</v>
      </c>
      <c r="G15" s="1642">
        <v>85</v>
      </c>
      <c r="H15" s="1642">
        <v>33</v>
      </c>
      <c r="I15" s="1642">
        <v>42</v>
      </c>
      <c r="J15" s="1642">
        <v>83</v>
      </c>
      <c r="K15" s="1646">
        <v>81</v>
      </c>
      <c r="L15" s="1646">
        <v>83</v>
      </c>
      <c r="M15" s="19">
        <v>86</v>
      </c>
      <c r="N15" s="19">
        <v>78</v>
      </c>
      <c r="O15" s="19"/>
      <c r="P15" s="19"/>
    </row>
    <row r="16" spans="1:16" ht="18">
      <c r="A16" s="1643" t="s">
        <v>25</v>
      </c>
      <c r="B16" s="1658"/>
      <c r="C16" s="1658"/>
      <c r="D16" s="1658"/>
      <c r="E16" s="1658"/>
      <c r="F16" s="1658"/>
      <c r="G16" s="1658"/>
      <c r="H16" s="1658"/>
      <c r="I16" s="1658"/>
      <c r="J16" s="1658"/>
      <c r="K16" s="1646">
        <v>6</v>
      </c>
      <c r="L16" s="144">
        <v>8</v>
      </c>
      <c r="M16" s="19"/>
      <c r="N16" s="19"/>
      <c r="O16" s="19"/>
      <c r="P16" s="19"/>
    </row>
    <row r="17" spans="1:16" ht="18">
      <c r="A17" s="1648" t="s">
        <v>27</v>
      </c>
      <c r="B17" s="1649">
        <v>155</v>
      </c>
      <c r="C17" s="1649">
        <v>150</v>
      </c>
      <c r="D17" s="1649">
        <v>150</v>
      </c>
      <c r="E17" s="1649">
        <v>151</v>
      </c>
      <c r="F17" s="1649">
        <v>150</v>
      </c>
      <c r="G17" s="1649">
        <v>150</v>
      </c>
      <c r="H17" s="1649">
        <v>150</v>
      </c>
      <c r="I17" s="1649">
        <v>210</v>
      </c>
      <c r="J17" s="1649">
        <v>200</v>
      </c>
      <c r="K17" s="1650">
        <v>200</v>
      </c>
      <c r="L17" s="1068">
        <v>200</v>
      </c>
      <c r="M17" s="19"/>
      <c r="N17" s="19"/>
      <c r="O17" s="19"/>
      <c r="P17" s="19">
        <v>171</v>
      </c>
    </row>
    <row r="18" spans="1:16" ht="18">
      <c r="A18" s="1659" t="s">
        <v>28</v>
      </c>
      <c r="B18" s="1660">
        <f>SUM(B12:B17)</f>
        <v>393</v>
      </c>
      <c r="C18" s="1660">
        <f>SUM(C12:C17)</f>
        <v>409</v>
      </c>
      <c r="D18" s="1660">
        <v>386</v>
      </c>
      <c r="E18" s="1660">
        <v>366</v>
      </c>
      <c r="F18" s="1660">
        <f aca="true" t="shared" si="1" ref="F18:N18">SUM(F12:F17)</f>
        <v>338</v>
      </c>
      <c r="G18" s="1660">
        <f t="shared" si="1"/>
        <v>393</v>
      </c>
      <c r="H18" s="1660">
        <f t="shared" si="1"/>
        <v>294</v>
      </c>
      <c r="I18" s="1660">
        <f t="shared" si="1"/>
        <v>352</v>
      </c>
      <c r="J18" s="1660">
        <f t="shared" si="1"/>
        <v>378</v>
      </c>
      <c r="K18" s="1661">
        <f t="shared" si="1"/>
        <v>370</v>
      </c>
      <c r="L18" s="1661">
        <f t="shared" si="1"/>
        <v>344</v>
      </c>
      <c r="M18" s="1654">
        <f t="shared" si="1"/>
        <v>86</v>
      </c>
      <c r="N18" s="1654">
        <f t="shared" si="1"/>
        <v>78</v>
      </c>
      <c r="O18" s="1654">
        <v>200</v>
      </c>
      <c r="P18" s="628"/>
    </row>
    <row r="19" spans="1:16" ht="18">
      <c r="A19" s="1662" t="s">
        <v>94</v>
      </c>
      <c r="B19" s="1663">
        <f>B11+B18</f>
        <v>691</v>
      </c>
      <c r="C19" s="1663">
        <f>C11+C18</f>
        <v>704</v>
      </c>
      <c r="D19" s="1663">
        <v>719</v>
      </c>
      <c r="E19" s="1663">
        <v>776</v>
      </c>
      <c r="F19" s="1663">
        <f aca="true" t="shared" si="2" ref="F19:O19">F11+F18</f>
        <v>748</v>
      </c>
      <c r="G19" s="1663">
        <f t="shared" si="2"/>
        <v>873</v>
      </c>
      <c r="H19" s="1663">
        <f t="shared" si="2"/>
        <v>798</v>
      </c>
      <c r="I19" s="1663">
        <f t="shared" si="2"/>
        <v>827</v>
      </c>
      <c r="J19" s="1663">
        <f t="shared" si="2"/>
        <v>920</v>
      </c>
      <c r="K19" s="1664">
        <f t="shared" si="2"/>
        <v>893</v>
      </c>
      <c r="L19" s="1664">
        <f t="shared" si="2"/>
        <v>784</v>
      </c>
      <c r="M19" s="1654">
        <f t="shared" si="2"/>
        <v>86</v>
      </c>
      <c r="N19" s="1654">
        <f t="shared" si="2"/>
        <v>78</v>
      </c>
      <c r="O19" s="1654">
        <f t="shared" si="2"/>
        <v>200</v>
      </c>
      <c r="P19" s="19"/>
    </row>
    <row r="20" spans="1:6" ht="22.5">
      <c r="A20" s="1665"/>
      <c r="B20" s="1665"/>
      <c r="C20" s="1665"/>
      <c r="D20" s="1665"/>
      <c r="E20" s="1665"/>
      <c r="F20" s="1665"/>
    </row>
  </sheetData>
  <sheetProtection selectLockedCells="1" selectUnlockedCells="1"/>
  <mergeCells count="2">
    <mergeCell ref="A3:A5"/>
    <mergeCell ref="B3:O4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P19" sqref="P19"/>
    </sheetView>
  </sheetViews>
  <sheetFormatPr defaultColWidth="9.00390625" defaultRowHeight="12.75"/>
  <cols>
    <col min="1" max="1" width="28.00390625" style="0" customWidth="1"/>
    <col min="2" max="2" width="11.625" style="0" customWidth="1"/>
    <col min="3" max="3" width="11.375" style="0" customWidth="1"/>
    <col min="4" max="4" width="11.50390625" style="0" customWidth="1"/>
    <col min="5" max="5" width="12.50390625" style="0" customWidth="1"/>
    <col min="6" max="6" width="11.125" style="0" customWidth="1"/>
    <col min="7" max="7" width="11.625" style="0" customWidth="1"/>
    <col min="8" max="8" width="11.50390625" style="0" customWidth="1"/>
    <col min="9" max="10" width="11.125" style="0" customWidth="1"/>
    <col min="11" max="13" width="10.50390625" style="0" customWidth="1"/>
    <col min="14" max="14" width="10.875" style="0" customWidth="1"/>
    <col min="15" max="15" width="13.375" style="0" customWidth="1"/>
  </cols>
  <sheetData>
    <row r="1" spans="1:8" ht="17.25">
      <c r="A1" s="1637" t="s">
        <v>331</v>
      </c>
      <c r="B1" s="1637"/>
      <c r="C1" s="1637"/>
      <c r="D1" s="1637"/>
      <c r="E1" s="1637"/>
      <c r="F1" s="1637"/>
      <c r="G1" s="1638"/>
      <c r="H1" s="1638"/>
    </row>
    <row r="2" spans="7:8" ht="17.25">
      <c r="G2" s="1638"/>
      <c r="H2" s="1638"/>
    </row>
    <row r="3" spans="1:16" ht="12.75" customHeight="1">
      <c r="A3" s="1726" t="s">
        <v>7</v>
      </c>
      <c r="B3" s="1709" t="s">
        <v>332</v>
      </c>
      <c r="C3" s="1709"/>
      <c r="D3" s="1709"/>
      <c r="E3" s="1709"/>
      <c r="F3" s="1709"/>
      <c r="G3" s="1709"/>
      <c r="H3" s="1709"/>
      <c r="I3" s="1709"/>
      <c r="J3" s="1709"/>
      <c r="K3" s="1709"/>
      <c r="L3" s="1709"/>
      <c r="M3" s="1709"/>
      <c r="N3" s="1709"/>
      <c r="O3" s="1709"/>
      <c r="P3" s="1709"/>
    </row>
    <row r="4" spans="1:16" ht="7.5" customHeight="1">
      <c r="A4" s="1726"/>
      <c r="B4" s="1709"/>
      <c r="C4" s="1709"/>
      <c r="D4" s="1709"/>
      <c r="E4" s="1709"/>
      <c r="F4" s="1709"/>
      <c r="G4" s="1709"/>
      <c r="H4" s="1709"/>
      <c r="I4" s="1709"/>
      <c r="J4" s="1709"/>
      <c r="K4" s="1709"/>
      <c r="L4" s="1709"/>
      <c r="M4" s="1709"/>
      <c r="N4" s="1709"/>
      <c r="O4" s="1709"/>
      <c r="P4" s="1709"/>
    </row>
    <row r="5" spans="1:16" ht="47.25" customHeight="1">
      <c r="A5" s="1726"/>
      <c r="B5" s="1666" t="s">
        <v>328</v>
      </c>
      <c r="C5" s="1666" t="s">
        <v>329</v>
      </c>
      <c r="D5" s="1666" t="s">
        <v>330</v>
      </c>
      <c r="E5" s="1666" t="s">
        <v>234</v>
      </c>
      <c r="F5" s="1666" t="s">
        <v>235</v>
      </c>
      <c r="G5" s="1666" t="s">
        <v>236</v>
      </c>
      <c r="H5" s="1666" t="s">
        <v>237</v>
      </c>
      <c r="I5" s="1667" t="s">
        <v>238</v>
      </c>
      <c r="J5" s="1666" t="s">
        <v>240</v>
      </c>
      <c r="K5" s="1668" t="s">
        <v>241</v>
      </c>
      <c r="L5" s="1669" t="s">
        <v>239</v>
      </c>
      <c r="M5" s="1670" t="s">
        <v>306</v>
      </c>
      <c r="N5" s="1671" t="s">
        <v>333</v>
      </c>
      <c r="O5" s="1667" t="s">
        <v>334</v>
      </c>
      <c r="P5" s="1672" t="s">
        <v>335</v>
      </c>
    </row>
    <row r="6" spans="1:16" ht="18">
      <c r="A6" s="1673" t="s">
        <v>16</v>
      </c>
      <c r="B6" s="1642">
        <v>30</v>
      </c>
      <c r="C6" s="1642">
        <v>31</v>
      </c>
      <c r="D6" s="1642">
        <v>33</v>
      </c>
      <c r="E6" s="1642">
        <v>33</v>
      </c>
      <c r="F6" s="1642">
        <v>30</v>
      </c>
      <c r="G6" s="1642">
        <v>30</v>
      </c>
      <c r="H6" s="1642">
        <v>30</v>
      </c>
      <c r="I6" s="1642">
        <v>30</v>
      </c>
      <c r="J6" s="1642">
        <v>30</v>
      </c>
      <c r="K6" s="1646">
        <v>30</v>
      </c>
      <c r="L6" s="1674">
        <v>30</v>
      </c>
      <c r="M6" s="19"/>
      <c r="N6" s="144"/>
      <c r="O6" s="19"/>
      <c r="P6" s="19"/>
    </row>
    <row r="7" spans="1:16" ht="18">
      <c r="A7" s="1675" t="s">
        <v>17</v>
      </c>
      <c r="B7" s="1676">
        <v>125</v>
      </c>
      <c r="C7" s="1676">
        <v>125</v>
      </c>
      <c r="D7" s="1676">
        <v>125</v>
      </c>
      <c r="E7" s="1676">
        <v>125</v>
      </c>
      <c r="F7" s="1676">
        <v>125</v>
      </c>
      <c r="G7" s="1676">
        <v>125</v>
      </c>
      <c r="H7" s="1676">
        <v>125</v>
      </c>
      <c r="I7" s="1676">
        <v>125</v>
      </c>
      <c r="J7" s="1642">
        <v>230</v>
      </c>
      <c r="K7" s="1646">
        <v>280</v>
      </c>
      <c r="L7" s="1675">
        <v>275</v>
      </c>
      <c r="M7" s="19"/>
      <c r="N7" s="144"/>
      <c r="O7" s="19"/>
      <c r="P7" s="19"/>
    </row>
    <row r="8" spans="1:16" ht="18">
      <c r="A8" s="1675" t="s">
        <v>18</v>
      </c>
      <c r="B8" s="1642">
        <v>50</v>
      </c>
      <c r="C8" s="1642">
        <v>52</v>
      </c>
      <c r="D8" s="1642">
        <v>53</v>
      </c>
      <c r="E8" s="1642">
        <v>53</v>
      </c>
      <c r="F8" s="1642">
        <v>53</v>
      </c>
      <c r="G8" s="1642">
        <v>53</v>
      </c>
      <c r="H8" s="1642">
        <v>53</v>
      </c>
      <c r="I8" s="1642">
        <v>50</v>
      </c>
      <c r="J8" s="1642">
        <v>50</v>
      </c>
      <c r="K8" s="1646">
        <v>50</v>
      </c>
      <c r="L8" s="1674">
        <v>50</v>
      </c>
      <c r="M8" s="19"/>
      <c r="N8" s="144"/>
      <c r="O8" s="19"/>
      <c r="P8" s="19"/>
    </row>
    <row r="9" spans="1:16" ht="25.5" customHeight="1">
      <c r="A9" s="1677" t="s">
        <v>114</v>
      </c>
      <c r="B9" s="1642">
        <v>200</v>
      </c>
      <c r="C9" s="1642">
        <v>200</v>
      </c>
      <c r="D9" s="1642">
        <v>200</v>
      </c>
      <c r="E9" s="1642">
        <v>200</v>
      </c>
      <c r="F9" s="1642">
        <v>200</v>
      </c>
      <c r="G9" s="1642">
        <v>200</v>
      </c>
      <c r="H9" s="1642">
        <v>200</v>
      </c>
      <c r="I9" s="1642">
        <v>200</v>
      </c>
      <c r="J9" s="1642">
        <v>200</v>
      </c>
      <c r="K9" s="1646">
        <v>200</v>
      </c>
      <c r="L9" s="1675">
        <v>200</v>
      </c>
      <c r="M9" s="19"/>
      <c r="N9" s="144"/>
      <c r="O9" s="19"/>
      <c r="P9" s="19"/>
    </row>
    <row r="10" spans="1:16" ht="18">
      <c r="A10" s="1678" t="s">
        <v>20</v>
      </c>
      <c r="B10" s="1649">
        <v>25</v>
      </c>
      <c r="C10" s="1649">
        <v>25</v>
      </c>
      <c r="D10" s="1649">
        <v>25</v>
      </c>
      <c r="E10" s="1649">
        <v>25</v>
      </c>
      <c r="F10" s="1649">
        <v>25</v>
      </c>
      <c r="G10" s="1649">
        <v>25</v>
      </c>
      <c r="H10" s="1649">
        <v>31</v>
      </c>
      <c r="I10" s="1649">
        <v>32</v>
      </c>
      <c r="J10" s="1649">
        <v>33</v>
      </c>
      <c r="K10" s="1650">
        <v>27</v>
      </c>
      <c r="L10" s="1679">
        <v>30</v>
      </c>
      <c r="M10" s="19"/>
      <c r="N10" s="144"/>
      <c r="O10" s="19"/>
      <c r="P10" s="19"/>
    </row>
    <row r="11" spans="1:16" ht="42.75" customHeight="1">
      <c r="A11" s="88" t="s">
        <v>115</v>
      </c>
      <c r="B11" s="1652">
        <f aca="true" t="shared" si="0" ref="B11:O11">SUM(B6:B10)</f>
        <v>430</v>
      </c>
      <c r="C11" s="1652">
        <f t="shared" si="0"/>
        <v>433</v>
      </c>
      <c r="D11" s="1652">
        <f t="shared" si="0"/>
        <v>436</v>
      </c>
      <c r="E11" s="1652">
        <f t="shared" si="0"/>
        <v>436</v>
      </c>
      <c r="F11" s="1652">
        <f t="shared" si="0"/>
        <v>433</v>
      </c>
      <c r="G11" s="1652">
        <f t="shared" si="0"/>
        <v>433</v>
      </c>
      <c r="H11" s="1652">
        <f t="shared" si="0"/>
        <v>439</v>
      </c>
      <c r="I11" s="1652">
        <f t="shared" si="0"/>
        <v>437</v>
      </c>
      <c r="J11" s="1652">
        <f t="shared" si="0"/>
        <v>543</v>
      </c>
      <c r="K11" s="1653">
        <f t="shared" si="0"/>
        <v>587</v>
      </c>
      <c r="L11" s="1680">
        <f t="shared" si="0"/>
        <v>585</v>
      </c>
      <c r="M11" s="1680">
        <f t="shared" si="0"/>
        <v>0</v>
      </c>
      <c r="N11" s="1680">
        <f t="shared" si="0"/>
        <v>0</v>
      </c>
      <c r="O11" s="1654">
        <f t="shared" si="0"/>
        <v>0</v>
      </c>
      <c r="P11" s="19"/>
    </row>
    <row r="12" spans="1:16" ht="18">
      <c r="A12" s="1681" t="s">
        <v>183</v>
      </c>
      <c r="B12" s="1656">
        <v>52</v>
      </c>
      <c r="C12" s="1656">
        <v>55</v>
      </c>
      <c r="D12" s="1656">
        <v>56</v>
      </c>
      <c r="E12" s="1656">
        <v>56</v>
      </c>
      <c r="F12" s="1656">
        <v>57</v>
      </c>
      <c r="G12" s="1656">
        <v>52</v>
      </c>
      <c r="H12" s="1656">
        <v>75</v>
      </c>
      <c r="I12" s="1656">
        <v>26</v>
      </c>
      <c r="J12" s="1644">
        <v>24</v>
      </c>
      <c r="K12" s="1645">
        <v>25</v>
      </c>
      <c r="L12" s="1682"/>
      <c r="M12" s="19"/>
      <c r="N12" s="144"/>
      <c r="O12" s="19"/>
      <c r="P12" s="19"/>
    </row>
    <row r="13" spans="1:16" ht="18">
      <c r="A13" s="1675" t="s">
        <v>22</v>
      </c>
      <c r="B13" s="1657">
        <v>73</v>
      </c>
      <c r="C13" s="1657">
        <v>74</v>
      </c>
      <c r="D13" s="1657">
        <v>74</v>
      </c>
      <c r="E13" s="1657">
        <v>76</v>
      </c>
      <c r="F13" s="1657">
        <v>75</v>
      </c>
      <c r="G13" s="1657">
        <v>72</v>
      </c>
      <c r="H13" s="1657">
        <v>77</v>
      </c>
      <c r="I13" s="1657">
        <v>75</v>
      </c>
      <c r="J13" s="1642">
        <v>52</v>
      </c>
      <c r="K13" s="1646">
        <v>51</v>
      </c>
      <c r="L13" s="1674">
        <v>49</v>
      </c>
      <c r="M13" s="19"/>
      <c r="N13" s="144"/>
      <c r="O13" s="19"/>
      <c r="P13" s="19"/>
    </row>
    <row r="14" spans="1:16" ht="18">
      <c r="A14" s="1675" t="s">
        <v>23</v>
      </c>
      <c r="B14" s="1642">
        <v>50</v>
      </c>
      <c r="C14" s="1642">
        <v>49</v>
      </c>
      <c r="D14" s="1642">
        <v>48</v>
      </c>
      <c r="E14" s="1642">
        <v>50</v>
      </c>
      <c r="F14" s="1642">
        <v>50</v>
      </c>
      <c r="G14" s="1642">
        <v>50</v>
      </c>
      <c r="H14" s="1642">
        <v>50</v>
      </c>
      <c r="I14" s="1642">
        <v>50</v>
      </c>
      <c r="J14" s="1642">
        <v>50</v>
      </c>
      <c r="K14" s="1646">
        <v>50</v>
      </c>
      <c r="L14" s="1674">
        <v>50</v>
      </c>
      <c r="M14" s="19"/>
      <c r="N14" s="144"/>
      <c r="O14" s="19"/>
      <c r="P14" s="19"/>
    </row>
    <row r="15" spans="1:16" ht="18">
      <c r="A15" s="1675" t="s">
        <v>24</v>
      </c>
      <c r="B15" s="1642">
        <v>52</v>
      </c>
      <c r="C15" s="1642">
        <v>55</v>
      </c>
      <c r="D15" s="1642">
        <v>56</v>
      </c>
      <c r="E15" s="1642">
        <v>56</v>
      </c>
      <c r="F15" s="1642">
        <v>57</v>
      </c>
      <c r="G15" s="1642">
        <v>52</v>
      </c>
      <c r="H15" s="1642">
        <v>75</v>
      </c>
      <c r="I15" s="1642">
        <v>146</v>
      </c>
      <c r="J15" s="1642">
        <v>159</v>
      </c>
      <c r="K15" s="1646">
        <v>156</v>
      </c>
      <c r="L15" s="1646">
        <v>160</v>
      </c>
      <c r="M15" s="19">
        <v>156</v>
      </c>
      <c r="N15" s="144">
        <v>156</v>
      </c>
      <c r="O15" s="19"/>
      <c r="P15" s="19"/>
    </row>
    <row r="16" spans="1:16" ht="18">
      <c r="A16" s="1675" t="s">
        <v>26</v>
      </c>
      <c r="B16" s="1642"/>
      <c r="C16" s="1642"/>
      <c r="D16" s="1642"/>
      <c r="E16" s="1642"/>
      <c r="F16" s="1642"/>
      <c r="G16" s="1642"/>
      <c r="H16" s="1642"/>
      <c r="I16" s="1642"/>
      <c r="J16" s="1642"/>
      <c r="K16" s="1646"/>
      <c r="L16" s="1683"/>
      <c r="M16" s="19"/>
      <c r="N16" s="144"/>
      <c r="O16" s="19"/>
      <c r="P16" s="19"/>
    </row>
    <row r="17" spans="1:16" ht="18">
      <c r="A17" s="1675" t="s">
        <v>25</v>
      </c>
      <c r="B17" s="1642"/>
      <c r="C17" s="1642"/>
      <c r="D17" s="1642"/>
      <c r="E17" s="1642"/>
      <c r="F17" s="1642"/>
      <c r="G17" s="1642"/>
      <c r="H17" s="1642"/>
      <c r="I17" s="1642"/>
      <c r="J17" s="1642"/>
      <c r="K17" s="1646">
        <v>6</v>
      </c>
      <c r="L17" s="1674">
        <v>27</v>
      </c>
      <c r="M17" s="19"/>
      <c r="N17" s="144"/>
      <c r="O17" s="19"/>
      <c r="P17" s="19"/>
    </row>
    <row r="18" spans="1:16" ht="18">
      <c r="A18" s="1678" t="s">
        <v>27</v>
      </c>
      <c r="B18" s="1649">
        <v>155</v>
      </c>
      <c r="C18" s="1649">
        <v>150</v>
      </c>
      <c r="D18" s="1649">
        <v>150</v>
      </c>
      <c r="E18" s="1649">
        <v>151</v>
      </c>
      <c r="F18" s="1649">
        <v>150</v>
      </c>
      <c r="G18" s="1649">
        <v>150</v>
      </c>
      <c r="H18" s="1649">
        <v>150</v>
      </c>
      <c r="I18" s="1649">
        <v>210</v>
      </c>
      <c r="J18" s="1649">
        <v>200</v>
      </c>
      <c r="K18" s="1650">
        <v>200</v>
      </c>
      <c r="L18" s="1679">
        <v>200</v>
      </c>
      <c r="M18" s="19"/>
      <c r="N18" s="144"/>
      <c r="O18" s="19"/>
      <c r="P18" s="628">
        <v>200</v>
      </c>
    </row>
    <row r="19" spans="1:16" ht="46.5" customHeight="1">
      <c r="A19" s="88" t="s">
        <v>28</v>
      </c>
      <c r="B19" s="1652">
        <f aca="true" t="shared" si="1" ref="B19:N19">SUM(B12:B18)</f>
        <v>382</v>
      </c>
      <c r="C19" s="1652">
        <f t="shared" si="1"/>
        <v>383</v>
      </c>
      <c r="D19" s="1652">
        <f t="shared" si="1"/>
        <v>384</v>
      </c>
      <c r="E19" s="1652">
        <f t="shared" si="1"/>
        <v>389</v>
      </c>
      <c r="F19" s="1652">
        <f t="shared" si="1"/>
        <v>389</v>
      </c>
      <c r="G19" s="1652">
        <f t="shared" si="1"/>
        <v>376</v>
      </c>
      <c r="H19" s="1652">
        <f t="shared" si="1"/>
        <v>427</v>
      </c>
      <c r="I19" s="1652">
        <f t="shared" si="1"/>
        <v>507</v>
      </c>
      <c r="J19" s="1652">
        <f t="shared" si="1"/>
        <v>485</v>
      </c>
      <c r="K19" s="1653">
        <f t="shared" si="1"/>
        <v>488</v>
      </c>
      <c r="L19" s="1680">
        <f t="shared" si="1"/>
        <v>486</v>
      </c>
      <c r="M19" s="1680">
        <f t="shared" si="1"/>
        <v>156</v>
      </c>
      <c r="N19" s="1680">
        <f t="shared" si="1"/>
        <v>156</v>
      </c>
      <c r="O19" s="1654">
        <v>200</v>
      </c>
      <c r="P19" s="1684"/>
    </row>
    <row r="20" spans="1:16" ht="18">
      <c r="A20" s="1685" t="s">
        <v>94</v>
      </c>
      <c r="B20" s="1686">
        <f aca="true" t="shared" si="2" ref="B20:O20">B11+B19</f>
        <v>812</v>
      </c>
      <c r="C20" s="1686">
        <f t="shared" si="2"/>
        <v>816</v>
      </c>
      <c r="D20" s="1686">
        <f t="shared" si="2"/>
        <v>820</v>
      </c>
      <c r="E20" s="1686">
        <f t="shared" si="2"/>
        <v>825</v>
      </c>
      <c r="F20" s="1686">
        <f t="shared" si="2"/>
        <v>822</v>
      </c>
      <c r="G20" s="1686">
        <f t="shared" si="2"/>
        <v>809</v>
      </c>
      <c r="H20" s="1686">
        <f t="shared" si="2"/>
        <v>866</v>
      </c>
      <c r="I20" s="1686">
        <f t="shared" si="2"/>
        <v>944</v>
      </c>
      <c r="J20" s="1686">
        <f t="shared" si="2"/>
        <v>1028</v>
      </c>
      <c r="K20" s="1687">
        <f t="shared" si="2"/>
        <v>1075</v>
      </c>
      <c r="L20" s="1688">
        <f t="shared" si="2"/>
        <v>1071</v>
      </c>
      <c r="M20" s="1688">
        <f t="shared" si="2"/>
        <v>156</v>
      </c>
      <c r="N20" s="1688">
        <f t="shared" si="2"/>
        <v>156</v>
      </c>
      <c r="O20" s="1654">
        <f t="shared" si="2"/>
        <v>200</v>
      </c>
      <c r="P20" s="19"/>
    </row>
    <row r="27" ht="12.75">
      <c r="O27" s="1689"/>
    </row>
  </sheetData>
  <sheetProtection selectLockedCells="1" selectUnlockedCells="1"/>
  <mergeCells count="2">
    <mergeCell ref="A3:A5"/>
    <mergeCell ref="B3:P4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BN40"/>
  <sheetViews>
    <sheetView zoomScalePageLayoutView="0" workbookViewId="0" topLeftCell="AN1">
      <selection activeCell="BC33" sqref="BC33"/>
    </sheetView>
  </sheetViews>
  <sheetFormatPr defaultColWidth="9.00390625" defaultRowHeight="12.75"/>
  <cols>
    <col min="1" max="1" width="22.625" style="0" customWidth="1"/>
    <col min="2" max="2" width="8.50390625" style="0" customWidth="1"/>
    <col min="3" max="3" width="7.125" style="0" customWidth="1"/>
    <col min="4" max="14" width="6.50390625" style="0" customWidth="1"/>
    <col min="15" max="15" width="7.375" style="0" customWidth="1"/>
    <col min="16" max="16" width="7.00390625" style="0" customWidth="1"/>
    <col min="17" max="27" width="7.125" style="0" customWidth="1"/>
    <col min="28" max="28" width="7.00390625" style="0" customWidth="1"/>
    <col min="29" max="29" width="7.875" style="0" customWidth="1"/>
    <col min="30" max="40" width="7.375" style="0" customWidth="1"/>
    <col min="41" max="41" width="6.625" style="0" customWidth="1"/>
    <col min="42" max="42" width="7.50390625" style="0" customWidth="1"/>
    <col min="43" max="54" width="7.00390625" style="0" customWidth="1"/>
    <col min="55" max="55" width="7.375" style="0" customWidth="1"/>
    <col min="56" max="57" width="7.625" style="0" customWidth="1"/>
    <col min="58" max="58" width="7.125" style="0" customWidth="1"/>
    <col min="59" max="59" width="7.375" style="0" customWidth="1"/>
    <col min="60" max="60" width="8.375" style="0" customWidth="1"/>
    <col min="63" max="63" width="6.375" style="0" customWidth="1"/>
    <col min="64" max="65" width="5.125" style="0" customWidth="1"/>
  </cols>
  <sheetData>
    <row r="2" spans="1:41" ht="12.75">
      <c r="A2" s="56"/>
      <c r="B2" s="56"/>
      <c r="C2" s="56"/>
      <c r="D2" s="56" t="s">
        <v>30</v>
      </c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</row>
    <row r="3" spans="1:41" ht="12.75">
      <c r="A3" s="56" t="s">
        <v>31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</row>
    <row r="4" spans="1:41" ht="12.75">
      <c r="A4" s="56" t="s">
        <v>32</v>
      </c>
      <c r="B4" s="56"/>
      <c r="C4" s="56"/>
      <c r="D4" s="56"/>
      <c r="E4" s="56"/>
      <c r="F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</row>
    <row r="6" spans="1:66" ht="12.75">
      <c r="A6" s="103"/>
      <c r="B6" s="1692" t="s">
        <v>33</v>
      </c>
      <c r="C6" s="1692"/>
      <c r="D6" s="1692"/>
      <c r="E6" s="1692"/>
      <c r="F6" s="1692"/>
      <c r="G6" s="1692"/>
      <c r="H6" s="1692"/>
      <c r="I6" s="1692"/>
      <c r="J6" s="1692"/>
      <c r="K6" s="1692"/>
      <c r="L6" s="1692"/>
      <c r="M6" s="104"/>
      <c r="N6" s="105"/>
      <c r="O6" s="1692" t="s">
        <v>34</v>
      </c>
      <c r="P6" s="1692"/>
      <c r="Q6" s="1692"/>
      <c r="R6" s="1692"/>
      <c r="S6" s="1692"/>
      <c r="T6" s="1692"/>
      <c r="U6" s="1692"/>
      <c r="V6" s="1692"/>
      <c r="W6" s="1692"/>
      <c r="X6" s="1692"/>
      <c r="Y6" s="1692"/>
      <c r="Z6" s="104"/>
      <c r="AA6" s="105"/>
      <c r="AB6" s="1693" t="s">
        <v>35</v>
      </c>
      <c r="AC6" s="1693"/>
      <c r="AD6" s="1693"/>
      <c r="AE6" s="1693"/>
      <c r="AF6" s="1693"/>
      <c r="AG6" s="1693"/>
      <c r="AH6" s="1693"/>
      <c r="AI6" s="1693"/>
      <c r="AJ6" s="1693"/>
      <c r="AK6" s="1693"/>
      <c r="AL6" s="1693"/>
      <c r="AM6" s="104"/>
      <c r="AN6" s="104"/>
      <c r="AO6" s="1692" t="s">
        <v>36</v>
      </c>
      <c r="AP6" s="1692"/>
      <c r="AQ6" s="1692"/>
      <c r="AR6" s="1692"/>
      <c r="AS6" s="1692"/>
      <c r="AT6" s="1692"/>
      <c r="AU6" s="1692"/>
      <c r="AV6" s="1692"/>
      <c r="AW6" s="1692"/>
      <c r="AX6" s="1692"/>
      <c r="AY6" s="1692"/>
      <c r="AZ6" s="104"/>
      <c r="BA6" s="105"/>
      <c r="BB6" s="1694" t="s">
        <v>37</v>
      </c>
      <c r="BC6" s="1694"/>
      <c r="BD6" s="1694"/>
      <c r="BE6" s="1694"/>
      <c r="BF6" s="1694"/>
      <c r="BG6" s="1694"/>
      <c r="BH6" s="1694"/>
      <c r="BI6" s="1694"/>
      <c r="BJ6" s="1694"/>
      <c r="BK6" s="1694"/>
      <c r="BL6" s="1694"/>
      <c r="BM6" s="1694"/>
      <c r="BN6" s="1694"/>
    </row>
    <row r="7" spans="1:66" ht="26.25">
      <c r="A7" s="106" t="s">
        <v>7</v>
      </c>
      <c r="B7" s="107">
        <v>2008</v>
      </c>
      <c r="C7" s="108">
        <v>2009</v>
      </c>
      <c r="D7" s="109">
        <v>2010</v>
      </c>
      <c r="E7" s="110">
        <v>2011</v>
      </c>
      <c r="F7" s="110">
        <v>2012</v>
      </c>
      <c r="G7" s="110">
        <v>2013</v>
      </c>
      <c r="H7" s="111">
        <v>2014</v>
      </c>
      <c r="I7" s="112">
        <v>2015</v>
      </c>
      <c r="J7" s="113">
        <v>2016</v>
      </c>
      <c r="K7" s="114">
        <v>2017</v>
      </c>
      <c r="L7" s="114">
        <v>2018</v>
      </c>
      <c r="M7" s="114">
        <v>2019</v>
      </c>
      <c r="N7" s="114">
        <v>2020</v>
      </c>
      <c r="O7" s="115">
        <v>2008</v>
      </c>
      <c r="P7" s="108">
        <v>2009</v>
      </c>
      <c r="Q7" s="110">
        <v>2010</v>
      </c>
      <c r="R7" s="116">
        <v>2011</v>
      </c>
      <c r="S7" s="113">
        <v>2012</v>
      </c>
      <c r="T7" s="117">
        <v>2013</v>
      </c>
      <c r="U7" s="111">
        <v>2014</v>
      </c>
      <c r="V7" s="112">
        <v>2015</v>
      </c>
      <c r="W7" s="113">
        <v>2016</v>
      </c>
      <c r="X7" s="113">
        <v>2017</v>
      </c>
      <c r="Y7" s="113">
        <v>2018</v>
      </c>
      <c r="Z7" s="113">
        <v>2019</v>
      </c>
      <c r="AA7" s="113">
        <v>2020</v>
      </c>
      <c r="AB7" s="115">
        <v>2008</v>
      </c>
      <c r="AC7" s="108">
        <v>2009</v>
      </c>
      <c r="AD7" s="109">
        <v>2010</v>
      </c>
      <c r="AE7" s="110">
        <v>2011</v>
      </c>
      <c r="AF7" s="110">
        <v>2012</v>
      </c>
      <c r="AG7" s="110">
        <v>2013</v>
      </c>
      <c r="AH7" s="111">
        <v>2014</v>
      </c>
      <c r="AI7" s="118">
        <v>2015</v>
      </c>
      <c r="AJ7" s="112">
        <v>2016</v>
      </c>
      <c r="AK7" s="112">
        <v>2017</v>
      </c>
      <c r="AL7" s="112">
        <v>2018</v>
      </c>
      <c r="AM7" s="112">
        <v>2019</v>
      </c>
      <c r="AN7" s="112">
        <v>2020</v>
      </c>
      <c r="AO7" s="119">
        <v>2008</v>
      </c>
      <c r="AP7" s="108">
        <v>2009</v>
      </c>
      <c r="AQ7" s="110">
        <v>2010</v>
      </c>
      <c r="AR7" s="120">
        <v>2011</v>
      </c>
      <c r="AS7" s="120">
        <v>2012</v>
      </c>
      <c r="AT7" s="110">
        <v>2013</v>
      </c>
      <c r="AU7" s="111">
        <v>2014</v>
      </c>
      <c r="AV7" s="113">
        <v>2015</v>
      </c>
      <c r="AW7" s="111">
        <v>2016</v>
      </c>
      <c r="AX7" s="118">
        <v>2017</v>
      </c>
      <c r="AY7" s="112">
        <v>2018</v>
      </c>
      <c r="AZ7" s="113">
        <v>2019</v>
      </c>
      <c r="BA7" s="113">
        <v>2020</v>
      </c>
      <c r="BB7" s="115">
        <v>2008</v>
      </c>
      <c r="BC7" s="113">
        <v>2009</v>
      </c>
      <c r="BD7" s="113">
        <v>2010</v>
      </c>
      <c r="BE7" s="113">
        <v>2011</v>
      </c>
      <c r="BF7" s="113">
        <v>2012</v>
      </c>
      <c r="BG7" s="113">
        <v>2013</v>
      </c>
      <c r="BH7" s="121">
        <v>2014</v>
      </c>
      <c r="BI7" s="122">
        <v>2015</v>
      </c>
      <c r="BJ7" s="123">
        <v>2016</v>
      </c>
      <c r="BK7" s="124">
        <v>2017</v>
      </c>
      <c r="BL7" s="125">
        <v>2018</v>
      </c>
      <c r="BM7" s="126">
        <v>2019</v>
      </c>
      <c r="BN7" s="127">
        <v>2020</v>
      </c>
    </row>
    <row r="8" spans="1:66" ht="12.75">
      <c r="A8" s="128" t="s">
        <v>16</v>
      </c>
      <c r="B8" s="129">
        <v>60</v>
      </c>
      <c r="C8" s="129">
        <v>60</v>
      </c>
      <c r="D8" s="130">
        <v>60</v>
      </c>
      <c r="E8" s="131">
        <v>60</v>
      </c>
      <c r="F8" s="131">
        <v>60</v>
      </c>
      <c r="G8" s="130">
        <v>60</v>
      </c>
      <c r="H8" s="132">
        <v>60</v>
      </c>
      <c r="I8" s="133">
        <v>60</v>
      </c>
      <c r="J8" s="134">
        <v>60</v>
      </c>
      <c r="K8" s="135"/>
      <c r="L8" s="135"/>
      <c r="M8" s="135"/>
      <c r="N8" s="135"/>
      <c r="O8" s="135">
        <v>60</v>
      </c>
      <c r="P8" s="136">
        <v>62</v>
      </c>
      <c r="Q8" s="130">
        <v>58</v>
      </c>
      <c r="R8" s="132">
        <v>63</v>
      </c>
      <c r="S8" s="134">
        <v>60</v>
      </c>
      <c r="T8" s="136">
        <v>61</v>
      </c>
      <c r="U8" s="132">
        <v>61</v>
      </c>
      <c r="V8" s="133">
        <v>64</v>
      </c>
      <c r="W8" s="134">
        <v>60</v>
      </c>
      <c r="X8" s="134"/>
      <c r="Y8" s="134"/>
      <c r="Z8" s="134"/>
      <c r="AA8" s="134"/>
      <c r="AB8" s="137">
        <v>23</v>
      </c>
      <c r="AC8" s="138">
        <v>20</v>
      </c>
      <c r="AD8" s="139">
        <v>14</v>
      </c>
      <c r="AE8" s="130">
        <v>23</v>
      </c>
      <c r="AF8" s="130">
        <v>14</v>
      </c>
      <c r="AG8" s="130">
        <v>17</v>
      </c>
      <c r="AH8" s="132">
        <v>13</v>
      </c>
      <c r="AI8" s="140">
        <v>19</v>
      </c>
      <c r="AJ8" s="133">
        <v>13</v>
      </c>
      <c r="AK8" s="133"/>
      <c r="AL8" s="133"/>
      <c r="AM8" s="133"/>
      <c r="AN8" s="133"/>
      <c r="AO8" s="141">
        <v>22</v>
      </c>
      <c r="AP8" s="136">
        <v>18</v>
      </c>
      <c r="AQ8" s="130">
        <v>18</v>
      </c>
      <c r="AR8" s="131">
        <v>18</v>
      </c>
      <c r="AS8" s="131">
        <v>17</v>
      </c>
      <c r="AT8" s="130">
        <v>16</v>
      </c>
      <c r="AU8" s="132">
        <v>13</v>
      </c>
      <c r="AV8" s="134">
        <v>16</v>
      </c>
      <c r="AW8" s="132">
        <v>17</v>
      </c>
      <c r="AX8" s="133"/>
      <c r="AY8" s="134"/>
      <c r="AZ8" s="134"/>
      <c r="BA8" s="134"/>
      <c r="BB8" s="135">
        <v>22</v>
      </c>
      <c r="BC8" s="134">
        <v>14</v>
      </c>
      <c r="BD8" s="134">
        <v>18</v>
      </c>
      <c r="BE8" s="134">
        <v>15</v>
      </c>
      <c r="BF8" s="134">
        <v>14</v>
      </c>
      <c r="BG8" s="142">
        <v>11</v>
      </c>
      <c r="BH8" s="142">
        <v>13</v>
      </c>
      <c r="BI8" s="143">
        <v>13</v>
      </c>
      <c r="BJ8" s="144">
        <v>14</v>
      </c>
      <c r="BK8" s="145"/>
      <c r="BL8" s="146"/>
      <c r="BM8" s="147"/>
      <c r="BN8" s="19"/>
    </row>
    <row r="9" spans="1:66" ht="12.75">
      <c r="A9" s="148" t="s">
        <v>17</v>
      </c>
      <c r="B9" s="141">
        <v>420</v>
      </c>
      <c r="C9" s="141">
        <v>420</v>
      </c>
      <c r="D9" s="132">
        <v>420</v>
      </c>
      <c r="E9" s="134">
        <v>420</v>
      </c>
      <c r="F9" s="134">
        <v>420</v>
      </c>
      <c r="G9" s="132">
        <v>420</v>
      </c>
      <c r="H9" s="132">
        <v>360</v>
      </c>
      <c r="I9" s="133">
        <v>320</v>
      </c>
      <c r="J9" s="134">
        <v>310</v>
      </c>
      <c r="K9" s="135"/>
      <c r="L9" s="135"/>
      <c r="M9" s="135"/>
      <c r="N9" s="135"/>
      <c r="O9" s="135">
        <v>341</v>
      </c>
      <c r="P9" s="149">
        <v>364</v>
      </c>
      <c r="Q9" s="132">
        <v>368</v>
      </c>
      <c r="R9" s="132">
        <v>409</v>
      </c>
      <c r="S9" s="134">
        <v>415</v>
      </c>
      <c r="T9" s="149">
        <v>420</v>
      </c>
      <c r="U9" s="132">
        <v>353</v>
      </c>
      <c r="V9" s="133">
        <v>308</v>
      </c>
      <c r="W9" s="134">
        <v>313</v>
      </c>
      <c r="X9" s="134"/>
      <c r="Y9" s="134"/>
      <c r="Z9" s="134"/>
      <c r="AA9" s="134"/>
      <c r="AB9" s="135">
        <v>105</v>
      </c>
      <c r="AC9" s="150">
        <v>126</v>
      </c>
      <c r="AD9" s="151">
        <v>95</v>
      </c>
      <c r="AE9" s="132">
        <v>131</v>
      </c>
      <c r="AF9" s="132">
        <v>86</v>
      </c>
      <c r="AG9" s="132">
        <v>93</v>
      </c>
      <c r="AH9" s="132">
        <v>58</v>
      </c>
      <c r="AI9" s="140">
        <v>27</v>
      </c>
      <c r="AJ9" s="133">
        <v>63</v>
      </c>
      <c r="AK9" s="133"/>
      <c r="AL9" s="133"/>
      <c r="AM9" s="133"/>
      <c r="AN9" s="133"/>
      <c r="AO9" s="141">
        <v>89</v>
      </c>
      <c r="AP9" s="149">
        <v>103</v>
      </c>
      <c r="AQ9" s="132">
        <v>91</v>
      </c>
      <c r="AR9" s="134">
        <v>90</v>
      </c>
      <c r="AS9" s="134">
        <v>80</v>
      </c>
      <c r="AT9" s="132">
        <v>92</v>
      </c>
      <c r="AU9" s="132">
        <v>121</v>
      </c>
      <c r="AV9" s="134">
        <v>72</v>
      </c>
      <c r="AW9" s="132">
        <v>58</v>
      </c>
      <c r="AX9" s="133"/>
      <c r="AY9" s="134"/>
      <c r="AZ9" s="134"/>
      <c r="BA9" s="134"/>
      <c r="BB9" s="135">
        <v>89</v>
      </c>
      <c r="BC9" s="134">
        <v>85</v>
      </c>
      <c r="BD9" s="134">
        <v>76</v>
      </c>
      <c r="BE9" s="134">
        <v>72</v>
      </c>
      <c r="BF9" s="134">
        <v>68</v>
      </c>
      <c r="BG9" s="142">
        <v>79</v>
      </c>
      <c r="BH9" s="142">
        <v>84</v>
      </c>
      <c r="BI9" s="143">
        <v>49</v>
      </c>
      <c r="BJ9" s="144">
        <v>44</v>
      </c>
      <c r="BK9" s="145"/>
      <c r="BL9" s="146"/>
      <c r="BM9" s="147"/>
      <c r="BN9" s="19"/>
    </row>
    <row r="10" spans="1:66" ht="12.75">
      <c r="A10" s="148" t="s">
        <v>18</v>
      </c>
      <c r="B10" s="141">
        <v>100</v>
      </c>
      <c r="C10" s="141">
        <v>100</v>
      </c>
      <c r="D10" s="132">
        <v>100</v>
      </c>
      <c r="E10" s="134">
        <v>100</v>
      </c>
      <c r="F10" s="134">
        <v>100</v>
      </c>
      <c r="G10" s="132">
        <v>100</v>
      </c>
      <c r="H10" s="132">
        <v>100</v>
      </c>
      <c r="I10" s="133">
        <v>100</v>
      </c>
      <c r="J10" s="134">
        <v>100</v>
      </c>
      <c r="K10" s="135"/>
      <c r="L10" s="135"/>
      <c r="M10" s="135"/>
      <c r="N10" s="135"/>
      <c r="O10" s="135">
        <v>105</v>
      </c>
      <c r="P10" s="149">
        <v>105</v>
      </c>
      <c r="Q10" s="132">
        <v>97</v>
      </c>
      <c r="R10" s="132">
        <v>101</v>
      </c>
      <c r="S10" s="134">
        <v>103</v>
      </c>
      <c r="T10" s="149">
        <v>100</v>
      </c>
      <c r="U10" s="132">
        <v>100</v>
      </c>
      <c r="V10" s="133">
        <v>102</v>
      </c>
      <c r="W10" s="134">
        <v>101</v>
      </c>
      <c r="X10" s="134"/>
      <c r="Y10" s="134"/>
      <c r="Z10" s="134"/>
      <c r="AA10" s="134"/>
      <c r="AB10" s="135">
        <v>29</v>
      </c>
      <c r="AC10" s="150">
        <v>17</v>
      </c>
      <c r="AD10" s="151">
        <v>12</v>
      </c>
      <c r="AE10" s="132">
        <v>26</v>
      </c>
      <c r="AF10" s="132">
        <v>26</v>
      </c>
      <c r="AG10" s="132">
        <v>13</v>
      </c>
      <c r="AH10" s="132">
        <v>29</v>
      </c>
      <c r="AI10" s="140">
        <v>36</v>
      </c>
      <c r="AJ10" s="133">
        <v>16</v>
      </c>
      <c r="AK10" s="133"/>
      <c r="AL10" s="133"/>
      <c r="AM10" s="133"/>
      <c r="AN10" s="133"/>
      <c r="AO10" s="141">
        <v>28</v>
      </c>
      <c r="AP10" s="149">
        <v>17</v>
      </c>
      <c r="AQ10" s="132">
        <v>20</v>
      </c>
      <c r="AR10" s="134">
        <v>22</v>
      </c>
      <c r="AS10" s="134">
        <v>24</v>
      </c>
      <c r="AT10" s="132">
        <v>16</v>
      </c>
      <c r="AU10" s="132">
        <v>29</v>
      </c>
      <c r="AV10" s="134">
        <v>34</v>
      </c>
      <c r="AW10" s="132">
        <v>17</v>
      </c>
      <c r="AX10" s="133"/>
      <c r="AY10" s="134"/>
      <c r="AZ10" s="134"/>
      <c r="BA10" s="134"/>
      <c r="BB10" s="135">
        <v>28</v>
      </c>
      <c r="BC10" s="134">
        <v>11</v>
      </c>
      <c r="BD10" s="134">
        <v>15</v>
      </c>
      <c r="BE10" s="134">
        <v>17</v>
      </c>
      <c r="BF10" s="134">
        <v>22</v>
      </c>
      <c r="BG10" s="142">
        <v>12</v>
      </c>
      <c r="BH10" s="142">
        <v>27</v>
      </c>
      <c r="BI10" s="143">
        <v>30</v>
      </c>
      <c r="BJ10" s="144">
        <v>11</v>
      </c>
      <c r="BK10" s="145"/>
      <c r="BL10" s="146"/>
      <c r="BM10" s="147"/>
      <c r="BN10" s="19"/>
    </row>
    <row r="11" spans="1:66" ht="12.75">
      <c r="A11" s="148" t="s">
        <v>38</v>
      </c>
      <c r="B11" s="141">
        <v>295</v>
      </c>
      <c r="C11" s="141">
        <v>295</v>
      </c>
      <c r="D11" s="132">
        <v>295</v>
      </c>
      <c r="E11" s="134">
        <v>295</v>
      </c>
      <c r="F11" s="134">
        <v>295</v>
      </c>
      <c r="G11" s="132">
        <v>310</v>
      </c>
      <c r="H11" s="132">
        <v>310</v>
      </c>
      <c r="I11" s="133">
        <v>310</v>
      </c>
      <c r="J11" s="134">
        <v>310</v>
      </c>
      <c r="K11" s="135"/>
      <c r="L11" s="135"/>
      <c r="M11" s="135"/>
      <c r="N11" s="135"/>
      <c r="O11" s="135">
        <v>292</v>
      </c>
      <c r="P11" s="149">
        <v>289</v>
      </c>
      <c r="Q11" s="132">
        <v>289</v>
      </c>
      <c r="R11" s="132">
        <v>299</v>
      </c>
      <c r="S11" s="134">
        <v>294</v>
      </c>
      <c r="T11" s="149">
        <v>305</v>
      </c>
      <c r="U11" s="132">
        <v>313</v>
      </c>
      <c r="V11" s="133">
        <v>307</v>
      </c>
      <c r="W11" s="134">
        <v>297</v>
      </c>
      <c r="X11" s="134"/>
      <c r="Y11" s="134"/>
      <c r="Z11" s="134"/>
      <c r="AA11" s="134"/>
      <c r="AB11" s="135">
        <v>84</v>
      </c>
      <c r="AC11" s="150">
        <v>74</v>
      </c>
      <c r="AD11" s="151">
        <v>87</v>
      </c>
      <c r="AE11" s="132">
        <v>87</v>
      </c>
      <c r="AF11" s="132">
        <v>68</v>
      </c>
      <c r="AG11" s="132">
        <v>78</v>
      </c>
      <c r="AH11" s="132">
        <v>73</v>
      </c>
      <c r="AI11" s="140">
        <v>84</v>
      </c>
      <c r="AJ11" s="133">
        <v>96</v>
      </c>
      <c r="AK11" s="133"/>
      <c r="AL11" s="133"/>
      <c r="AM11" s="133"/>
      <c r="AN11" s="133"/>
      <c r="AO11" s="141">
        <v>90</v>
      </c>
      <c r="AP11" s="149">
        <v>77</v>
      </c>
      <c r="AQ11" s="132">
        <v>87</v>
      </c>
      <c r="AR11" s="134">
        <v>77</v>
      </c>
      <c r="AS11" s="134">
        <v>73</v>
      </c>
      <c r="AT11" s="132">
        <v>67</v>
      </c>
      <c r="AU11" s="132">
        <v>65</v>
      </c>
      <c r="AV11" s="134">
        <v>90</v>
      </c>
      <c r="AW11" s="132">
        <v>106</v>
      </c>
      <c r="AX11" s="133"/>
      <c r="AY11" s="134"/>
      <c r="AZ11" s="134"/>
      <c r="BA11" s="134"/>
      <c r="BB11" s="135">
        <v>90</v>
      </c>
      <c r="BC11" s="134">
        <v>64</v>
      </c>
      <c r="BD11" s="134">
        <v>69</v>
      </c>
      <c r="BE11" s="134">
        <v>69</v>
      </c>
      <c r="BF11" s="134">
        <v>64</v>
      </c>
      <c r="BG11" s="142">
        <v>58</v>
      </c>
      <c r="BH11" s="142">
        <v>55</v>
      </c>
      <c r="BI11" s="143">
        <v>71</v>
      </c>
      <c r="BJ11" s="144">
        <v>72</v>
      </c>
      <c r="BK11" s="145"/>
      <c r="BL11" s="146"/>
      <c r="BM11" s="147"/>
      <c r="BN11" s="19"/>
    </row>
    <row r="12" spans="1:66" ht="12.75">
      <c r="A12" s="152" t="s">
        <v>20</v>
      </c>
      <c r="B12" s="153">
        <v>70</v>
      </c>
      <c r="C12" s="153">
        <v>70</v>
      </c>
      <c r="D12" s="154">
        <v>70</v>
      </c>
      <c r="E12" s="155">
        <v>70</v>
      </c>
      <c r="F12" s="155">
        <v>70</v>
      </c>
      <c r="G12" s="156">
        <v>70</v>
      </c>
      <c r="H12" s="156">
        <v>70</v>
      </c>
      <c r="I12" s="157">
        <v>70</v>
      </c>
      <c r="J12" s="143">
        <v>70</v>
      </c>
      <c r="K12" s="158"/>
      <c r="L12" s="159"/>
      <c r="M12" s="159"/>
      <c r="N12" s="159"/>
      <c r="O12" s="160">
        <v>71</v>
      </c>
      <c r="P12" s="161">
        <v>63</v>
      </c>
      <c r="Q12" s="154">
        <v>70</v>
      </c>
      <c r="R12" s="154">
        <v>67</v>
      </c>
      <c r="S12" s="155">
        <v>70</v>
      </c>
      <c r="T12" s="161">
        <v>64</v>
      </c>
      <c r="U12" s="154">
        <v>71</v>
      </c>
      <c r="V12" s="162">
        <v>68</v>
      </c>
      <c r="W12" s="134">
        <v>71</v>
      </c>
      <c r="X12" s="134"/>
      <c r="Y12" s="134"/>
      <c r="Z12" s="134"/>
      <c r="AA12" s="134"/>
      <c r="AB12" s="160">
        <v>34</v>
      </c>
      <c r="AC12" s="163">
        <v>15</v>
      </c>
      <c r="AD12" s="164">
        <v>14</v>
      </c>
      <c r="AE12" s="154">
        <v>23</v>
      </c>
      <c r="AF12" s="154">
        <v>15</v>
      </c>
      <c r="AG12" s="154">
        <v>14</v>
      </c>
      <c r="AH12" s="154">
        <v>18</v>
      </c>
      <c r="AI12" s="165">
        <v>10</v>
      </c>
      <c r="AJ12" s="162">
        <v>16</v>
      </c>
      <c r="AK12" s="162"/>
      <c r="AL12" s="162"/>
      <c r="AM12" s="162"/>
      <c r="AN12" s="162"/>
      <c r="AO12" s="153">
        <v>33</v>
      </c>
      <c r="AP12" s="161">
        <v>23</v>
      </c>
      <c r="AQ12" s="154">
        <v>7</v>
      </c>
      <c r="AR12" s="155">
        <v>26</v>
      </c>
      <c r="AS12" s="155">
        <v>12</v>
      </c>
      <c r="AT12" s="154">
        <v>20</v>
      </c>
      <c r="AU12" s="154">
        <v>11</v>
      </c>
      <c r="AV12" s="134">
        <v>13</v>
      </c>
      <c r="AW12" s="132">
        <v>13</v>
      </c>
      <c r="AX12" s="133"/>
      <c r="AY12" s="134"/>
      <c r="AZ12" s="134"/>
      <c r="BA12" s="134"/>
      <c r="BB12" s="160">
        <v>33</v>
      </c>
      <c r="BC12" s="134">
        <v>11</v>
      </c>
      <c r="BD12" s="134">
        <v>3</v>
      </c>
      <c r="BE12" s="134">
        <v>13</v>
      </c>
      <c r="BF12" s="134">
        <v>8</v>
      </c>
      <c r="BG12" s="142">
        <v>10</v>
      </c>
      <c r="BH12" s="142">
        <v>8</v>
      </c>
      <c r="BI12" s="143">
        <v>7</v>
      </c>
      <c r="BJ12" s="144">
        <v>7</v>
      </c>
      <c r="BK12" s="145"/>
      <c r="BL12" s="146"/>
      <c r="BM12" s="147"/>
      <c r="BN12" s="19"/>
    </row>
    <row r="13" spans="1:66" ht="12.75">
      <c r="A13" s="166" t="s">
        <v>21</v>
      </c>
      <c r="B13" s="167">
        <f aca="true" t="shared" si="0" ref="B13:AG13">SUM(B8:B12)</f>
        <v>945</v>
      </c>
      <c r="C13" s="167">
        <f t="shared" si="0"/>
        <v>945</v>
      </c>
      <c r="D13" s="168">
        <f t="shared" si="0"/>
        <v>945</v>
      </c>
      <c r="E13" s="169">
        <f t="shared" si="0"/>
        <v>945</v>
      </c>
      <c r="F13" s="169">
        <f t="shared" si="0"/>
        <v>945</v>
      </c>
      <c r="G13" s="170">
        <f t="shared" si="0"/>
        <v>960</v>
      </c>
      <c r="H13" s="170">
        <f t="shared" si="0"/>
        <v>900</v>
      </c>
      <c r="I13" s="168">
        <f t="shared" si="0"/>
        <v>860</v>
      </c>
      <c r="J13" s="143">
        <f t="shared" si="0"/>
        <v>850</v>
      </c>
      <c r="K13" s="171">
        <f t="shared" si="0"/>
        <v>0</v>
      </c>
      <c r="L13" s="172">
        <f t="shared" si="0"/>
        <v>0</v>
      </c>
      <c r="M13" s="172">
        <f t="shared" si="0"/>
        <v>0</v>
      </c>
      <c r="N13" s="172">
        <f t="shared" si="0"/>
        <v>0</v>
      </c>
      <c r="O13" s="172">
        <f t="shared" si="0"/>
        <v>869</v>
      </c>
      <c r="P13" s="172">
        <f t="shared" si="0"/>
        <v>883</v>
      </c>
      <c r="Q13" s="167">
        <f t="shared" si="0"/>
        <v>882</v>
      </c>
      <c r="R13" s="168">
        <f t="shared" si="0"/>
        <v>939</v>
      </c>
      <c r="S13" s="169">
        <f t="shared" si="0"/>
        <v>942</v>
      </c>
      <c r="T13" s="171">
        <f t="shared" si="0"/>
        <v>950</v>
      </c>
      <c r="U13" s="171">
        <f t="shared" si="0"/>
        <v>898</v>
      </c>
      <c r="V13" s="168">
        <f t="shared" si="0"/>
        <v>849</v>
      </c>
      <c r="W13" s="143">
        <f t="shared" si="0"/>
        <v>842</v>
      </c>
      <c r="X13" s="143">
        <f t="shared" si="0"/>
        <v>0</v>
      </c>
      <c r="Y13" s="172">
        <f t="shared" si="0"/>
        <v>0</v>
      </c>
      <c r="Z13" s="172">
        <f t="shared" si="0"/>
        <v>0</v>
      </c>
      <c r="AA13" s="143">
        <f t="shared" si="0"/>
        <v>0</v>
      </c>
      <c r="AB13" s="172">
        <f t="shared" si="0"/>
        <v>275</v>
      </c>
      <c r="AC13" s="173">
        <f t="shared" si="0"/>
        <v>252</v>
      </c>
      <c r="AD13" s="167">
        <f t="shared" si="0"/>
        <v>222</v>
      </c>
      <c r="AE13" s="167">
        <f t="shared" si="0"/>
        <v>290</v>
      </c>
      <c r="AF13" s="167">
        <f t="shared" si="0"/>
        <v>209</v>
      </c>
      <c r="AG13" s="170">
        <f t="shared" si="0"/>
        <v>215</v>
      </c>
      <c r="AH13" s="170">
        <f aca="true" t="shared" si="1" ref="AH13:BL13">SUM(AH8:AH12)</f>
        <v>191</v>
      </c>
      <c r="AI13" s="174">
        <f t="shared" si="1"/>
        <v>176</v>
      </c>
      <c r="AJ13" s="174">
        <f t="shared" si="1"/>
        <v>204</v>
      </c>
      <c r="AK13" s="167">
        <f t="shared" si="1"/>
        <v>0</v>
      </c>
      <c r="AL13" s="167">
        <f t="shared" si="1"/>
        <v>0</v>
      </c>
      <c r="AM13" s="167">
        <f t="shared" si="1"/>
        <v>0</v>
      </c>
      <c r="AN13" s="167">
        <f t="shared" si="1"/>
        <v>0</v>
      </c>
      <c r="AO13" s="167">
        <f t="shared" si="1"/>
        <v>262</v>
      </c>
      <c r="AP13" s="172">
        <f t="shared" si="1"/>
        <v>238</v>
      </c>
      <c r="AQ13" s="168">
        <f t="shared" si="1"/>
        <v>223</v>
      </c>
      <c r="AR13" s="169">
        <f t="shared" si="1"/>
        <v>233</v>
      </c>
      <c r="AS13" s="169">
        <f t="shared" si="1"/>
        <v>206</v>
      </c>
      <c r="AT13" s="170">
        <f t="shared" si="1"/>
        <v>211</v>
      </c>
      <c r="AU13" s="170">
        <f t="shared" si="1"/>
        <v>239</v>
      </c>
      <c r="AV13" s="143">
        <f t="shared" si="1"/>
        <v>225</v>
      </c>
      <c r="AW13" s="175">
        <f t="shared" si="1"/>
        <v>211</v>
      </c>
      <c r="AX13" s="176">
        <f t="shared" si="1"/>
        <v>0</v>
      </c>
      <c r="AY13" s="177">
        <f t="shared" si="1"/>
        <v>0</v>
      </c>
      <c r="AZ13" s="177">
        <f t="shared" si="1"/>
        <v>0</v>
      </c>
      <c r="BA13" s="172">
        <f t="shared" si="1"/>
        <v>0</v>
      </c>
      <c r="BB13" s="172">
        <f t="shared" si="1"/>
        <v>262</v>
      </c>
      <c r="BC13" s="143">
        <f t="shared" si="1"/>
        <v>185</v>
      </c>
      <c r="BD13" s="143">
        <f t="shared" si="1"/>
        <v>181</v>
      </c>
      <c r="BE13" s="143">
        <f t="shared" si="1"/>
        <v>186</v>
      </c>
      <c r="BF13" s="143">
        <f t="shared" si="1"/>
        <v>176</v>
      </c>
      <c r="BG13" s="143">
        <f t="shared" si="1"/>
        <v>170</v>
      </c>
      <c r="BH13" s="143">
        <f t="shared" si="1"/>
        <v>187</v>
      </c>
      <c r="BI13" s="143">
        <f t="shared" si="1"/>
        <v>170</v>
      </c>
      <c r="BJ13" s="175">
        <f t="shared" si="1"/>
        <v>148</v>
      </c>
      <c r="BK13" s="176">
        <f t="shared" si="1"/>
        <v>0</v>
      </c>
      <c r="BL13" s="176">
        <f t="shared" si="1"/>
        <v>0</v>
      </c>
      <c r="BM13" s="176"/>
      <c r="BN13" s="176">
        <f>SUM(BN8:BN12)</f>
        <v>0</v>
      </c>
    </row>
    <row r="14" spans="1:66" ht="12.75">
      <c r="A14" s="178" t="s">
        <v>22</v>
      </c>
      <c r="B14" s="179">
        <v>150</v>
      </c>
      <c r="C14" s="179">
        <v>150</v>
      </c>
      <c r="D14" s="180">
        <v>150</v>
      </c>
      <c r="E14" s="181">
        <v>150</v>
      </c>
      <c r="F14" s="181">
        <v>150</v>
      </c>
      <c r="G14" s="180">
        <v>150</v>
      </c>
      <c r="H14" s="180">
        <v>150</v>
      </c>
      <c r="I14" s="182">
        <v>150</v>
      </c>
      <c r="J14" s="183">
        <v>150</v>
      </c>
      <c r="K14" s="184"/>
      <c r="L14" s="185"/>
      <c r="M14" s="186"/>
      <c r="N14" s="186"/>
      <c r="O14" s="185">
        <v>158</v>
      </c>
      <c r="P14" s="187">
        <v>152</v>
      </c>
      <c r="Q14" s="180">
        <v>146</v>
      </c>
      <c r="R14" s="180">
        <v>151</v>
      </c>
      <c r="S14" s="181">
        <v>149</v>
      </c>
      <c r="T14" s="187">
        <v>150</v>
      </c>
      <c r="U14" s="180">
        <v>152</v>
      </c>
      <c r="V14" s="182">
        <v>153</v>
      </c>
      <c r="W14" s="183">
        <v>149</v>
      </c>
      <c r="X14" s="183"/>
      <c r="Y14" s="183"/>
      <c r="Z14" s="183"/>
      <c r="AA14" s="183"/>
      <c r="AB14" s="185">
        <v>9</v>
      </c>
      <c r="AC14" s="188">
        <v>15</v>
      </c>
      <c r="AD14" s="189">
        <v>10</v>
      </c>
      <c r="AE14" s="180">
        <v>24</v>
      </c>
      <c r="AF14" s="181">
        <v>14</v>
      </c>
      <c r="AG14" s="180">
        <v>18</v>
      </c>
      <c r="AH14" s="180">
        <v>14</v>
      </c>
      <c r="AI14" s="190">
        <v>17</v>
      </c>
      <c r="AJ14" s="182">
        <v>13</v>
      </c>
      <c r="AK14" s="182"/>
      <c r="AL14" s="182"/>
      <c r="AM14" s="182"/>
      <c r="AN14" s="182"/>
      <c r="AO14" s="179">
        <v>8</v>
      </c>
      <c r="AP14" s="187">
        <v>21</v>
      </c>
      <c r="AQ14" s="180">
        <v>14</v>
      </c>
      <c r="AR14" s="181">
        <v>21</v>
      </c>
      <c r="AS14" s="181">
        <v>16</v>
      </c>
      <c r="AT14" s="180">
        <v>16</v>
      </c>
      <c r="AU14" s="180">
        <v>14</v>
      </c>
      <c r="AV14" s="183">
        <v>15</v>
      </c>
      <c r="AW14" s="191">
        <v>17</v>
      </c>
      <c r="AX14" s="192"/>
      <c r="AY14" s="193"/>
      <c r="AZ14" s="194"/>
      <c r="BA14" s="183"/>
      <c r="BB14" s="185">
        <v>8</v>
      </c>
      <c r="BC14" s="183">
        <v>20</v>
      </c>
      <c r="BD14" s="183">
        <v>13</v>
      </c>
      <c r="BE14" s="183">
        <v>21</v>
      </c>
      <c r="BF14" s="183">
        <v>14</v>
      </c>
      <c r="BG14" s="195">
        <v>14</v>
      </c>
      <c r="BH14" s="195">
        <v>10</v>
      </c>
      <c r="BI14" s="143">
        <v>8</v>
      </c>
      <c r="BJ14" s="144">
        <v>16</v>
      </c>
      <c r="BK14" s="145"/>
      <c r="BL14" s="146"/>
      <c r="BM14" s="147"/>
      <c r="BN14" s="19"/>
    </row>
    <row r="15" spans="1:66" ht="12.75">
      <c r="A15" s="148" t="s">
        <v>23</v>
      </c>
      <c r="B15" s="141">
        <v>150</v>
      </c>
      <c r="C15" s="141">
        <v>150</v>
      </c>
      <c r="D15" s="132">
        <v>150</v>
      </c>
      <c r="E15" s="134">
        <v>150</v>
      </c>
      <c r="F15" s="134">
        <v>150</v>
      </c>
      <c r="G15" s="132">
        <v>150</v>
      </c>
      <c r="H15" s="132">
        <v>150</v>
      </c>
      <c r="I15" s="133">
        <v>150</v>
      </c>
      <c r="J15" s="134">
        <v>150</v>
      </c>
      <c r="K15" s="135"/>
      <c r="L15" s="135"/>
      <c r="M15" s="135"/>
      <c r="N15" s="135"/>
      <c r="O15" s="135">
        <v>152</v>
      </c>
      <c r="P15" s="149">
        <v>151</v>
      </c>
      <c r="Q15" s="132">
        <v>151</v>
      </c>
      <c r="R15" s="132">
        <v>150</v>
      </c>
      <c r="S15" s="134">
        <v>150</v>
      </c>
      <c r="T15" s="149">
        <v>151</v>
      </c>
      <c r="U15" s="132">
        <v>148</v>
      </c>
      <c r="V15" s="133">
        <v>147</v>
      </c>
      <c r="W15" s="134">
        <v>151</v>
      </c>
      <c r="X15" s="134"/>
      <c r="Y15" s="134"/>
      <c r="Z15" s="134"/>
      <c r="AA15" s="134"/>
      <c r="AB15" s="135">
        <v>4</v>
      </c>
      <c r="AC15" s="150">
        <v>9</v>
      </c>
      <c r="AD15" s="151">
        <v>6</v>
      </c>
      <c r="AE15" s="132">
        <v>10</v>
      </c>
      <c r="AF15" s="134">
        <v>6</v>
      </c>
      <c r="AG15" s="132">
        <v>9</v>
      </c>
      <c r="AH15" s="132">
        <v>10</v>
      </c>
      <c r="AI15" s="140">
        <v>9</v>
      </c>
      <c r="AJ15" s="133">
        <v>10</v>
      </c>
      <c r="AK15" s="133"/>
      <c r="AL15" s="133"/>
      <c r="AM15" s="133"/>
      <c r="AN15" s="133"/>
      <c r="AO15" s="141">
        <v>5</v>
      </c>
      <c r="AP15" s="149">
        <v>10</v>
      </c>
      <c r="AQ15" s="132">
        <v>6</v>
      </c>
      <c r="AR15" s="134">
        <v>11</v>
      </c>
      <c r="AS15" s="134">
        <v>6</v>
      </c>
      <c r="AT15" s="132">
        <v>8</v>
      </c>
      <c r="AU15" s="132">
        <v>13</v>
      </c>
      <c r="AV15" s="134">
        <v>10</v>
      </c>
      <c r="AW15" s="132">
        <v>6</v>
      </c>
      <c r="AX15" s="133"/>
      <c r="AY15" s="134"/>
      <c r="AZ15" s="134"/>
      <c r="BA15" s="134"/>
      <c r="BB15" s="135">
        <v>5</v>
      </c>
      <c r="BC15" s="134">
        <v>9</v>
      </c>
      <c r="BD15" s="134">
        <v>6</v>
      </c>
      <c r="BE15" s="134">
        <v>10</v>
      </c>
      <c r="BF15" s="134">
        <v>5</v>
      </c>
      <c r="BG15" s="142">
        <v>8</v>
      </c>
      <c r="BH15" s="142">
        <v>12</v>
      </c>
      <c r="BI15" s="143">
        <v>9</v>
      </c>
      <c r="BJ15" s="144">
        <v>4</v>
      </c>
      <c r="BK15" s="145"/>
      <c r="BL15" s="146"/>
      <c r="BM15" s="147"/>
      <c r="BN15" s="19"/>
    </row>
    <row r="16" spans="1:66" ht="12.75">
      <c r="A16" s="148" t="s">
        <v>26</v>
      </c>
      <c r="B16" s="196"/>
      <c r="C16" s="196"/>
      <c r="D16" s="196"/>
      <c r="E16" s="196"/>
      <c r="F16" s="196"/>
      <c r="G16" s="196"/>
      <c r="H16" s="132"/>
      <c r="I16" s="133"/>
      <c r="J16" s="134"/>
      <c r="K16" s="135"/>
      <c r="L16" s="135"/>
      <c r="M16" s="135"/>
      <c r="N16" s="135"/>
      <c r="O16" s="135"/>
      <c r="P16" s="196"/>
      <c r="Q16" s="196"/>
      <c r="R16" s="196"/>
      <c r="S16" s="134"/>
      <c r="T16" s="196"/>
      <c r="U16" s="132"/>
      <c r="V16" s="133"/>
      <c r="W16" s="134"/>
      <c r="X16" s="134"/>
      <c r="Y16" s="134"/>
      <c r="Z16" s="134"/>
      <c r="AA16" s="134"/>
      <c r="AB16" s="135"/>
      <c r="AC16" s="196"/>
      <c r="AD16" s="196"/>
      <c r="AE16" s="196"/>
      <c r="AF16" s="196"/>
      <c r="AG16" s="196"/>
      <c r="AH16" s="132"/>
      <c r="AI16" s="140"/>
      <c r="AJ16" s="133"/>
      <c r="AK16" s="133"/>
      <c r="AL16" s="133"/>
      <c r="AM16" s="133"/>
      <c r="AN16" s="133"/>
      <c r="AO16" s="141"/>
      <c r="AP16" s="196"/>
      <c r="AQ16" s="196"/>
      <c r="AR16" s="196"/>
      <c r="AS16" s="196"/>
      <c r="AT16" s="196"/>
      <c r="AU16" s="132"/>
      <c r="AV16" s="134"/>
      <c r="AW16" s="132"/>
      <c r="AX16" s="133"/>
      <c r="AY16" s="134"/>
      <c r="AZ16" s="134"/>
      <c r="BA16" s="134"/>
      <c r="BB16" s="135"/>
      <c r="BC16" s="134"/>
      <c r="BD16" s="134"/>
      <c r="BE16" s="134"/>
      <c r="BF16" s="134"/>
      <c r="BG16" s="142"/>
      <c r="BH16" s="142"/>
      <c r="BI16" s="143"/>
      <c r="BJ16" s="144"/>
      <c r="BK16" s="145"/>
      <c r="BL16" s="146"/>
      <c r="BM16" s="147"/>
      <c r="BN16" s="19"/>
    </row>
    <row r="17" spans="1:66" ht="12.75">
      <c r="A17" s="148" t="s">
        <v>39</v>
      </c>
      <c r="B17" s="141">
        <v>100</v>
      </c>
      <c r="C17" s="141">
        <v>100</v>
      </c>
      <c r="D17" s="132">
        <v>100</v>
      </c>
      <c r="E17" s="134">
        <v>100</v>
      </c>
      <c r="F17" s="134">
        <v>160</v>
      </c>
      <c r="G17" s="132">
        <v>260</v>
      </c>
      <c r="H17" s="132">
        <v>260</v>
      </c>
      <c r="I17" s="133">
        <v>260</v>
      </c>
      <c r="J17" s="134">
        <v>260</v>
      </c>
      <c r="K17" s="135">
        <v>260</v>
      </c>
      <c r="L17" s="135">
        <v>260</v>
      </c>
      <c r="M17" s="135"/>
      <c r="N17" s="135"/>
      <c r="O17" s="135">
        <v>106</v>
      </c>
      <c r="P17" s="149">
        <v>104</v>
      </c>
      <c r="Q17" s="132">
        <v>112</v>
      </c>
      <c r="R17" s="132">
        <v>108</v>
      </c>
      <c r="S17" s="134">
        <v>158</v>
      </c>
      <c r="T17" s="149">
        <v>256</v>
      </c>
      <c r="U17" s="132">
        <v>268</v>
      </c>
      <c r="V17" s="133">
        <v>263</v>
      </c>
      <c r="W17" s="134">
        <v>263</v>
      </c>
      <c r="X17" s="134">
        <v>258</v>
      </c>
      <c r="Y17" s="134">
        <v>260</v>
      </c>
      <c r="Z17" s="134"/>
      <c r="AA17" s="134"/>
      <c r="AB17" s="135">
        <v>15</v>
      </c>
      <c r="AC17" s="150">
        <v>9</v>
      </c>
      <c r="AD17" s="151">
        <v>12</v>
      </c>
      <c r="AE17" s="132">
        <v>7</v>
      </c>
      <c r="AF17" s="134">
        <v>52</v>
      </c>
      <c r="AG17" s="132">
        <v>136</v>
      </c>
      <c r="AH17" s="132">
        <v>36</v>
      </c>
      <c r="AI17" s="140">
        <v>31</v>
      </c>
      <c r="AJ17" s="133">
        <v>24</v>
      </c>
      <c r="AK17" s="133">
        <v>25</v>
      </c>
      <c r="AL17" s="133">
        <v>50</v>
      </c>
      <c r="AM17" s="133"/>
      <c r="AN17" s="133"/>
      <c r="AO17" s="141">
        <v>15</v>
      </c>
      <c r="AP17" s="149">
        <v>11</v>
      </c>
      <c r="AQ17" s="132">
        <v>4</v>
      </c>
      <c r="AR17" s="134">
        <v>11</v>
      </c>
      <c r="AS17" s="134">
        <v>7</v>
      </c>
      <c r="AT17" s="132">
        <v>38</v>
      </c>
      <c r="AU17" s="132">
        <v>24</v>
      </c>
      <c r="AV17" s="134">
        <v>36</v>
      </c>
      <c r="AW17" s="132">
        <v>24</v>
      </c>
      <c r="AX17" s="133">
        <v>30</v>
      </c>
      <c r="AY17" s="134">
        <v>48</v>
      </c>
      <c r="AZ17" s="134"/>
      <c r="BA17" s="134"/>
      <c r="BB17" s="135">
        <v>15</v>
      </c>
      <c r="BC17" s="134">
        <v>9</v>
      </c>
      <c r="BD17" s="134">
        <v>4</v>
      </c>
      <c r="BE17" s="134">
        <v>8</v>
      </c>
      <c r="BF17" s="134">
        <v>3</v>
      </c>
      <c r="BG17" s="142">
        <v>15</v>
      </c>
      <c r="BH17" s="142">
        <v>21</v>
      </c>
      <c r="BI17" s="143">
        <v>28</v>
      </c>
      <c r="BJ17" s="144">
        <v>23</v>
      </c>
      <c r="BK17" s="145">
        <v>24</v>
      </c>
      <c r="BL17" s="146">
        <v>36</v>
      </c>
      <c r="BM17" s="147"/>
      <c r="BN17" s="19"/>
    </row>
    <row r="18" spans="1:66" ht="12.75">
      <c r="A18" s="148" t="s">
        <v>25</v>
      </c>
      <c r="B18" s="141">
        <v>0</v>
      </c>
      <c r="C18" s="141">
        <v>0</v>
      </c>
      <c r="D18" s="132">
        <v>0</v>
      </c>
      <c r="E18" s="134">
        <v>0</v>
      </c>
      <c r="F18" s="134">
        <v>0</v>
      </c>
      <c r="G18" s="149">
        <v>0</v>
      </c>
      <c r="H18" s="132">
        <v>0</v>
      </c>
      <c r="I18" s="133">
        <v>60</v>
      </c>
      <c r="J18" s="134">
        <v>60</v>
      </c>
      <c r="K18" s="135"/>
      <c r="L18" s="135"/>
      <c r="M18" s="135"/>
      <c r="N18" s="135"/>
      <c r="O18" s="135"/>
      <c r="P18" s="149"/>
      <c r="Q18" s="132"/>
      <c r="R18" s="132"/>
      <c r="S18" s="134"/>
      <c r="T18" s="149"/>
      <c r="U18" s="132"/>
      <c r="V18" s="133">
        <v>58</v>
      </c>
      <c r="W18" s="134">
        <v>62</v>
      </c>
      <c r="X18" s="134"/>
      <c r="Y18" s="134"/>
      <c r="Z18" s="134"/>
      <c r="AA18" s="134"/>
      <c r="AB18" s="135"/>
      <c r="AC18" s="150"/>
      <c r="AD18" s="151"/>
      <c r="AE18" s="132"/>
      <c r="AF18" s="132"/>
      <c r="AG18" s="132"/>
      <c r="AH18" s="132"/>
      <c r="AI18" s="140">
        <v>62</v>
      </c>
      <c r="AJ18" s="133">
        <v>8</v>
      </c>
      <c r="AK18" s="133"/>
      <c r="AL18" s="133"/>
      <c r="AM18" s="133"/>
      <c r="AN18" s="133"/>
      <c r="AO18" s="141"/>
      <c r="AP18" s="149"/>
      <c r="AQ18" s="132"/>
      <c r="AR18" s="134"/>
      <c r="AS18" s="134"/>
      <c r="AT18" s="149"/>
      <c r="AU18" s="132"/>
      <c r="AV18" s="134">
        <v>4</v>
      </c>
      <c r="AW18" s="132">
        <v>4</v>
      </c>
      <c r="AX18" s="133"/>
      <c r="AY18" s="134"/>
      <c r="AZ18" s="134"/>
      <c r="BA18" s="134"/>
      <c r="BB18" s="135"/>
      <c r="BC18" s="134"/>
      <c r="BD18" s="134"/>
      <c r="BE18" s="134"/>
      <c r="BF18" s="142"/>
      <c r="BG18" s="142"/>
      <c r="BH18" s="142"/>
      <c r="BI18" s="143">
        <v>4</v>
      </c>
      <c r="BJ18" s="144">
        <v>3</v>
      </c>
      <c r="BK18" s="145"/>
      <c r="BL18" s="146"/>
      <c r="BM18" s="147"/>
      <c r="BN18" s="19"/>
    </row>
    <row r="19" spans="1:66" ht="12.75">
      <c r="A19" s="152" t="s">
        <v>27</v>
      </c>
      <c r="B19" s="153">
        <v>340</v>
      </c>
      <c r="C19" s="153">
        <v>340</v>
      </c>
      <c r="D19" s="154">
        <v>340</v>
      </c>
      <c r="E19" s="155">
        <v>340</v>
      </c>
      <c r="F19" s="155">
        <v>340</v>
      </c>
      <c r="G19" s="154">
        <v>400</v>
      </c>
      <c r="H19" s="154">
        <v>400</v>
      </c>
      <c r="I19" s="162">
        <v>500</v>
      </c>
      <c r="J19" s="134">
        <v>500</v>
      </c>
      <c r="K19" s="135">
        <v>500</v>
      </c>
      <c r="L19" s="135">
        <v>500</v>
      </c>
      <c r="M19" s="160">
        <v>500</v>
      </c>
      <c r="N19" s="160">
        <v>500</v>
      </c>
      <c r="O19" s="160">
        <v>343</v>
      </c>
      <c r="P19" s="161">
        <v>341</v>
      </c>
      <c r="Q19" s="154">
        <v>340</v>
      </c>
      <c r="R19" s="154">
        <v>343</v>
      </c>
      <c r="S19" s="155">
        <v>343</v>
      </c>
      <c r="T19" s="161">
        <v>395</v>
      </c>
      <c r="U19" s="154">
        <v>397</v>
      </c>
      <c r="V19" s="162">
        <v>499</v>
      </c>
      <c r="W19" s="134">
        <v>504</v>
      </c>
      <c r="X19" s="134"/>
      <c r="Y19" s="134"/>
      <c r="Z19" s="134"/>
      <c r="AA19" s="134">
        <v>471</v>
      </c>
      <c r="AB19" s="160">
        <v>30</v>
      </c>
      <c r="AC19" s="163">
        <v>34</v>
      </c>
      <c r="AD19" s="164">
        <v>19</v>
      </c>
      <c r="AE19" s="154">
        <v>33</v>
      </c>
      <c r="AF19" s="155">
        <v>28</v>
      </c>
      <c r="AG19" s="154">
        <v>85</v>
      </c>
      <c r="AH19" s="154">
        <v>47</v>
      </c>
      <c r="AI19" s="165">
        <v>137</v>
      </c>
      <c r="AJ19" s="162">
        <v>44</v>
      </c>
      <c r="AK19" s="162"/>
      <c r="AL19" s="162"/>
      <c r="AM19" s="162"/>
      <c r="AN19" s="162">
        <v>26</v>
      </c>
      <c r="AO19" s="153">
        <v>28</v>
      </c>
      <c r="AP19" s="161">
        <v>36</v>
      </c>
      <c r="AQ19" s="154">
        <v>20</v>
      </c>
      <c r="AR19" s="155">
        <v>30</v>
      </c>
      <c r="AS19" s="155">
        <v>28</v>
      </c>
      <c r="AT19" s="154">
        <v>33</v>
      </c>
      <c r="AU19" s="154">
        <v>45</v>
      </c>
      <c r="AV19" s="134">
        <v>35</v>
      </c>
      <c r="AW19" s="132">
        <v>39</v>
      </c>
      <c r="AX19" s="133"/>
      <c r="AY19" s="134"/>
      <c r="AZ19" s="134"/>
      <c r="BA19" s="134">
        <v>46</v>
      </c>
      <c r="BB19" s="160">
        <v>28</v>
      </c>
      <c r="BC19" s="134">
        <v>28</v>
      </c>
      <c r="BD19" s="134">
        <v>19</v>
      </c>
      <c r="BE19" s="134">
        <v>28</v>
      </c>
      <c r="BF19" s="134">
        <v>20</v>
      </c>
      <c r="BG19" s="142">
        <v>26</v>
      </c>
      <c r="BH19" s="142">
        <v>32</v>
      </c>
      <c r="BI19" s="143">
        <v>25</v>
      </c>
      <c r="BJ19" s="144">
        <v>32</v>
      </c>
      <c r="BK19" s="145"/>
      <c r="BL19" s="146"/>
      <c r="BM19" s="147"/>
      <c r="BN19" s="19">
        <v>45</v>
      </c>
    </row>
    <row r="20" spans="1:66" ht="12.75">
      <c r="A20" s="197" t="s">
        <v>28</v>
      </c>
      <c r="B20" s="167">
        <f aca="true" t="shared" si="2" ref="B20:K20">SUM(B14:B19)</f>
        <v>740</v>
      </c>
      <c r="C20" s="167">
        <f t="shared" si="2"/>
        <v>740</v>
      </c>
      <c r="D20" s="168">
        <f t="shared" si="2"/>
        <v>740</v>
      </c>
      <c r="E20" s="169">
        <f t="shared" si="2"/>
        <v>740</v>
      </c>
      <c r="F20" s="169">
        <f t="shared" si="2"/>
        <v>800</v>
      </c>
      <c r="G20" s="168">
        <f t="shared" si="2"/>
        <v>960</v>
      </c>
      <c r="H20" s="168">
        <f t="shared" si="2"/>
        <v>960</v>
      </c>
      <c r="I20" s="168">
        <f t="shared" si="2"/>
        <v>1120</v>
      </c>
      <c r="J20" s="143">
        <f t="shared" si="2"/>
        <v>1120</v>
      </c>
      <c r="K20" s="171">
        <f t="shared" si="2"/>
        <v>760</v>
      </c>
      <c r="L20" s="171">
        <v>260</v>
      </c>
      <c r="M20" s="171">
        <v>260</v>
      </c>
      <c r="N20" s="172">
        <f aca="true" t="shared" si="3" ref="N20:X20">SUM(N14:N19)</f>
        <v>500</v>
      </c>
      <c r="O20" s="172">
        <f t="shared" si="3"/>
        <v>759</v>
      </c>
      <c r="P20" s="172">
        <f t="shared" si="3"/>
        <v>748</v>
      </c>
      <c r="Q20" s="167">
        <f t="shared" si="3"/>
        <v>749</v>
      </c>
      <c r="R20" s="168">
        <f t="shared" si="3"/>
        <v>752</v>
      </c>
      <c r="S20" s="169">
        <f t="shared" si="3"/>
        <v>800</v>
      </c>
      <c r="T20" s="171">
        <f t="shared" si="3"/>
        <v>952</v>
      </c>
      <c r="U20" s="171">
        <f t="shared" si="3"/>
        <v>965</v>
      </c>
      <c r="V20" s="168">
        <f t="shared" si="3"/>
        <v>1120</v>
      </c>
      <c r="W20" s="143">
        <f t="shared" si="3"/>
        <v>1129</v>
      </c>
      <c r="X20" s="143">
        <f t="shared" si="3"/>
        <v>258</v>
      </c>
      <c r="Y20" s="143">
        <v>260</v>
      </c>
      <c r="Z20" s="143">
        <v>260</v>
      </c>
      <c r="AA20" s="143">
        <f>SUM(AA15:AA19)</f>
        <v>471</v>
      </c>
      <c r="AB20" s="172">
        <f aca="true" t="shared" si="4" ref="AB20:AJ20">SUM(AB14:AB19)</f>
        <v>58</v>
      </c>
      <c r="AC20" s="172">
        <f t="shared" si="4"/>
        <v>67</v>
      </c>
      <c r="AD20" s="167">
        <f t="shared" si="4"/>
        <v>47</v>
      </c>
      <c r="AE20" s="167">
        <f t="shared" si="4"/>
        <v>74</v>
      </c>
      <c r="AF20" s="169">
        <f t="shared" si="4"/>
        <v>100</v>
      </c>
      <c r="AG20" s="168">
        <f t="shared" si="4"/>
        <v>248</v>
      </c>
      <c r="AH20" s="170">
        <f t="shared" si="4"/>
        <v>107</v>
      </c>
      <c r="AI20" s="174">
        <f t="shared" si="4"/>
        <v>256</v>
      </c>
      <c r="AJ20" s="174">
        <f t="shared" si="4"/>
        <v>99</v>
      </c>
      <c r="AK20" s="168">
        <v>25</v>
      </c>
      <c r="AL20" s="143">
        <v>50</v>
      </c>
      <c r="AM20" s="143">
        <v>50</v>
      </c>
      <c r="AN20" s="143">
        <f>SUM(AN15:AN19)</f>
        <v>26</v>
      </c>
      <c r="AO20" s="172">
        <f aca="true" t="shared" si="5" ref="AO20:AX20">SUM(AO14:AO19)</f>
        <v>56</v>
      </c>
      <c r="AP20" s="172">
        <f t="shared" si="5"/>
        <v>78</v>
      </c>
      <c r="AQ20" s="168">
        <f t="shared" si="5"/>
        <v>44</v>
      </c>
      <c r="AR20" s="169">
        <f t="shared" si="5"/>
        <v>73</v>
      </c>
      <c r="AS20" s="169">
        <f t="shared" si="5"/>
        <v>57</v>
      </c>
      <c r="AT20" s="168">
        <f t="shared" si="5"/>
        <v>95</v>
      </c>
      <c r="AU20" s="168">
        <f t="shared" si="5"/>
        <v>96</v>
      </c>
      <c r="AV20" s="143">
        <f t="shared" si="5"/>
        <v>100</v>
      </c>
      <c r="AW20" s="175">
        <f t="shared" si="5"/>
        <v>90</v>
      </c>
      <c r="AX20" s="177">
        <f t="shared" si="5"/>
        <v>30</v>
      </c>
      <c r="AY20" s="143">
        <v>48</v>
      </c>
      <c r="AZ20" s="143">
        <v>48</v>
      </c>
      <c r="BA20" s="143">
        <f>SUM(BA15:BA19)</f>
        <v>46</v>
      </c>
      <c r="BB20" s="172">
        <f aca="true" t="shared" si="6" ref="BB20:BK20">SUM(BB14:BB19)</f>
        <v>56</v>
      </c>
      <c r="BC20" s="143">
        <f t="shared" si="6"/>
        <v>66</v>
      </c>
      <c r="BD20" s="143">
        <f t="shared" si="6"/>
        <v>42</v>
      </c>
      <c r="BE20" s="143">
        <f t="shared" si="6"/>
        <v>67</v>
      </c>
      <c r="BF20" s="143">
        <f t="shared" si="6"/>
        <v>42</v>
      </c>
      <c r="BG20" s="143">
        <f t="shared" si="6"/>
        <v>63</v>
      </c>
      <c r="BH20" s="143">
        <f t="shared" si="6"/>
        <v>75</v>
      </c>
      <c r="BI20" s="143">
        <f t="shared" si="6"/>
        <v>74</v>
      </c>
      <c r="BJ20" s="175">
        <f t="shared" si="6"/>
        <v>78</v>
      </c>
      <c r="BK20" s="176">
        <f t="shared" si="6"/>
        <v>24</v>
      </c>
      <c r="BL20" s="177">
        <v>36</v>
      </c>
      <c r="BM20" s="177"/>
      <c r="BN20" s="176">
        <f>SUM(BN15:BN19)</f>
        <v>45</v>
      </c>
    </row>
    <row r="21" spans="1:66" ht="12.75">
      <c r="A21" s="198" t="s">
        <v>40</v>
      </c>
      <c r="B21" s="199">
        <v>120</v>
      </c>
      <c r="C21" s="199">
        <v>120</v>
      </c>
      <c r="D21" s="200">
        <v>120</v>
      </c>
      <c r="E21" s="181">
        <v>120</v>
      </c>
      <c r="F21" s="181">
        <v>120</v>
      </c>
      <c r="G21" s="180">
        <v>120</v>
      </c>
      <c r="H21" s="180">
        <v>120</v>
      </c>
      <c r="I21" s="182">
        <v>120</v>
      </c>
      <c r="J21" s="183">
        <v>120</v>
      </c>
      <c r="K21" s="184">
        <v>120</v>
      </c>
      <c r="L21" s="184"/>
      <c r="M21" s="185"/>
      <c r="N21" s="185"/>
      <c r="O21" s="201">
        <v>112</v>
      </c>
      <c r="P21" s="186">
        <v>114</v>
      </c>
      <c r="Q21" s="200">
        <v>112</v>
      </c>
      <c r="R21" s="200">
        <v>111</v>
      </c>
      <c r="S21" s="181">
        <v>108</v>
      </c>
      <c r="T21" s="187">
        <v>104</v>
      </c>
      <c r="U21" s="180">
        <v>101</v>
      </c>
      <c r="V21" s="182">
        <v>88</v>
      </c>
      <c r="W21" s="183"/>
      <c r="X21" s="183"/>
      <c r="Y21" s="183"/>
      <c r="Z21" s="183"/>
      <c r="AA21" s="183"/>
      <c r="AB21" s="185">
        <v>5</v>
      </c>
      <c r="AC21" s="202">
        <v>13</v>
      </c>
      <c r="AD21" s="203">
        <v>10</v>
      </c>
      <c r="AE21" s="200">
        <v>15</v>
      </c>
      <c r="AF21" s="200">
        <v>18</v>
      </c>
      <c r="AG21" s="200">
        <v>16</v>
      </c>
      <c r="AH21" s="180">
        <v>9</v>
      </c>
      <c r="AI21" s="190">
        <v>12</v>
      </c>
      <c r="AJ21" s="182"/>
      <c r="AK21" s="182"/>
      <c r="AL21" s="182"/>
      <c r="AM21" s="182"/>
      <c r="AN21" s="182"/>
      <c r="AO21" s="179">
        <v>8</v>
      </c>
      <c r="AP21" s="186">
        <v>11</v>
      </c>
      <c r="AQ21" s="200">
        <v>12</v>
      </c>
      <c r="AR21" s="181">
        <v>16</v>
      </c>
      <c r="AS21" s="181">
        <v>21</v>
      </c>
      <c r="AT21" s="180">
        <v>20</v>
      </c>
      <c r="AU21" s="180">
        <v>12</v>
      </c>
      <c r="AV21" s="183">
        <v>21</v>
      </c>
      <c r="AW21" s="191"/>
      <c r="AX21" s="192"/>
      <c r="AY21" s="182"/>
      <c r="AZ21" s="187"/>
      <c r="BA21" s="181"/>
      <c r="BB21" s="185">
        <v>8</v>
      </c>
      <c r="BC21" s="183">
        <v>2</v>
      </c>
      <c r="BD21" s="183">
        <v>1</v>
      </c>
      <c r="BE21" s="183">
        <v>4</v>
      </c>
      <c r="BF21" s="183">
        <v>3</v>
      </c>
      <c r="BG21" s="195">
        <v>2</v>
      </c>
      <c r="BH21" s="142">
        <v>0</v>
      </c>
      <c r="BI21" s="143">
        <v>2</v>
      </c>
      <c r="BJ21" s="144"/>
      <c r="BK21" s="145"/>
      <c r="BL21" s="146"/>
      <c r="BM21" s="147"/>
      <c r="BN21" s="19"/>
    </row>
    <row r="22" spans="1:66" ht="12.75">
      <c r="A22" s="204" t="s">
        <v>41</v>
      </c>
      <c r="B22" s="155">
        <v>15</v>
      </c>
      <c r="C22" s="155">
        <v>15</v>
      </c>
      <c r="D22" s="154">
        <v>15</v>
      </c>
      <c r="E22" s="155">
        <v>15</v>
      </c>
      <c r="F22" s="155">
        <v>15</v>
      </c>
      <c r="G22" s="154"/>
      <c r="H22" s="154"/>
      <c r="I22" s="162"/>
      <c r="J22" s="134"/>
      <c r="K22" s="135"/>
      <c r="L22" s="135"/>
      <c r="M22" s="160"/>
      <c r="N22" s="160"/>
      <c r="O22" s="160">
        <v>14</v>
      </c>
      <c r="P22" s="160">
        <v>14</v>
      </c>
      <c r="Q22" s="155">
        <v>9</v>
      </c>
      <c r="R22" s="154">
        <v>14</v>
      </c>
      <c r="S22" s="155">
        <v>12</v>
      </c>
      <c r="T22" s="161"/>
      <c r="U22" s="154"/>
      <c r="V22" s="162"/>
      <c r="W22" s="134"/>
      <c r="X22" s="134"/>
      <c r="Y22" s="134"/>
      <c r="Z22" s="134"/>
      <c r="AA22" s="134"/>
      <c r="AB22" s="160">
        <v>208</v>
      </c>
      <c r="AC22" s="160">
        <v>195</v>
      </c>
      <c r="AD22" s="155">
        <v>182</v>
      </c>
      <c r="AE22" s="154">
        <v>190</v>
      </c>
      <c r="AF22" s="155">
        <v>178</v>
      </c>
      <c r="AG22" s="154">
        <v>173</v>
      </c>
      <c r="AH22" s="154"/>
      <c r="AI22" s="165"/>
      <c r="AJ22" s="162"/>
      <c r="AK22" s="162"/>
      <c r="AL22" s="162"/>
      <c r="AM22" s="162"/>
      <c r="AN22" s="162"/>
      <c r="AO22" s="153">
        <v>209</v>
      </c>
      <c r="AP22" s="161">
        <v>195</v>
      </c>
      <c r="AQ22" s="154">
        <v>187</v>
      </c>
      <c r="AR22" s="155">
        <v>190</v>
      </c>
      <c r="AS22" s="155">
        <v>178</v>
      </c>
      <c r="AT22" s="154">
        <v>173</v>
      </c>
      <c r="AU22" s="154"/>
      <c r="AV22" s="134"/>
      <c r="AW22" s="132"/>
      <c r="AX22" s="140"/>
      <c r="AY22" s="133"/>
      <c r="AZ22" s="149"/>
      <c r="BA22" s="134"/>
      <c r="BB22" s="160">
        <v>209</v>
      </c>
      <c r="BC22" s="134">
        <v>0</v>
      </c>
      <c r="BD22" s="134">
        <v>0</v>
      </c>
      <c r="BE22" s="134">
        <v>0</v>
      </c>
      <c r="BF22" s="134">
        <v>0</v>
      </c>
      <c r="BG22" s="142">
        <v>0</v>
      </c>
      <c r="BH22" s="142"/>
      <c r="BI22" s="143"/>
      <c r="BJ22" s="144"/>
      <c r="BK22" s="145"/>
      <c r="BL22" s="146"/>
      <c r="BM22" s="147"/>
      <c r="BN22" s="19"/>
    </row>
    <row r="23" spans="1:66" ht="12.75">
      <c r="A23" s="197" t="s">
        <v>42</v>
      </c>
      <c r="B23" s="167">
        <f aca="true" t="shared" si="7" ref="B23:AG23">B13+B20+B21+B22</f>
        <v>1820</v>
      </c>
      <c r="C23" s="167">
        <f t="shared" si="7"/>
        <v>1820</v>
      </c>
      <c r="D23" s="168">
        <f t="shared" si="7"/>
        <v>1820</v>
      </c>
      <c r="E23" s="169">
        <f t="shared" si="7"/>
        <v>1820</v>
      </c>
      <c r="F23" s="169">
        <f t="shared" si="7"/>
        <v>1880</v>
      </c>
      <c r="G23" s="170">
        <f t="shared" si="7"/>
        <v>2040</v>
      </c>
      <c r="H23" s="170">
        <f t="shared" si="7"/>
        <v>1980</v>
      </c>
      <c r="I23" s="168">
        <f t="shared" si="7"/>
        <v>2100</v>
      </c>
      <c r="J23" s="205">
        <f t="shared" si="7"/>
        <v>2090</v>
      </c>
      <c r="K23" s="171">
        <f t="shared" si="7"/>
        <v>880</v>
      </c>
      <c r="L23" s="172">
        <f t="shared" si="7"/>
        <v>260</v>
      </c>
      <c r="M23" s="172">
        <f t="shared" si="7"/>
        <v>260</v>
      </c>
      <c r="N23" s="172">
        <f t="shared" si="7"/>
        <v>500</v>
      </c>
      <c r="O23" s="172">
        <f t="shared" si="7"/>
        <v>1754</v>
      </c>
      <c r="P23" s="173">
        <f t="shared" si="7"/>
        <v>1759</v>
      </c>
      <c r="Q23" s="168">
        <f t="shared" si="7"/>
        <v>1752</v>
      </c>
      <c r="R23" s="170">
        <f t="shared" si="7"/>
        <v>1816</v>
      </c>
      <c r="S23" s="169">
        <f t="shared" si="7"/>
        <v>1862</v>
      </c>
      <c r="T23" s="171">
        <f t="shared" si="7"/>
        <v>2006</v>
      </c>
      <c r="U23" s="171">
        <f t="shared" si="7"/>
        <v>1964</v>
      </c>
      <c r="V23" s="168">
        <f t="shared" si="7"/>
        <v>2057</v>
      </c>
      <c r="W23" s="143">
        <f t="shared" si="7"/>
        <v>1971</v>
      </c>
      <c r="X23" s="143">
        <f t="shared" si="7"/>
        <v>258</v>
      </c>
      <c r="Y23" s="172">
        <f t="shared" si="7"/>
        <v>260</v>
      </c>
      <c r="Z23" s="172">
        <f t="shared" si="7"/>
        <v>260</v>
      </c>
      <c r="AA23" s="172">
        <f t="shared" si="7"/>
        <v>471</v>
      </c>
      <c r="AB23" s="172">
        <f t="shared" si="7"/>
        <v>546</v>
      </c>
      <c r="AC23" s="172">
        <f t="shared" si="7"/>
        <v>527</v>
      </c>
      <c r="AD23" s="167">
        <f t="shared" si="7"/>
        <v>461</v>
      </c>
      <c r="AE23" s="167">
        <f t="shared" si="7"/>
        <v>569</v>
      </c>
      <c r="AF23" s="169">
        <f t="shared" si="7"/>
        <v>505</v>
      </c>
      <c r="AG23" s="170">
        <f t="shared" si="7"/>
        <v>652</v>
      </c>
      <c r="AH23" s="170">
        <f aca="true" t="shared" si="8" ref="AH23:AX23">AH13+AH20+AH21+AH22</f>
        <v>307</v>
      </c>
      <c r="AI23" s="174">
        <f t="shared" si="8"/>
        <v>444</v>
      </c>
      <c r="AJ23" s="174">
        <f t="shared" si="8"/>
        <v>303</v>
      </c>
      <c r="AK23" s="167">
        <f t="shared" si="8"/>
        <v>25</v>
      </c>
      <c r="AL23" s="167">
        <f t="shared" si="8"/>
        <v>50</v>
      </c>
      <c r="AM23" s="167">
        <f t="shared" si="8"/>
        <v>50</v>
      </c>
      <c r="AN23" s="167">
        <f t="shared" si="8"/>
        <v>26</v>
      </c>
      <c r="AO23" s="167">
        <f t="shared" si="8"/>
        <v>535</v>
      </c>
      <c r="AP23" s="172">
        <f t="shared" si="8"/>
        <v>522</v>
      </c>
      <c r="AQ23" s="168">
        <f t="shared" si="8"/>
        <v>466</v>
      </c>
      <c r="AR23" s="169">
        <f t="shared" si="8"/>
        <v>512</v>
      </c>
      <c r="AS23" s="169">
        <f t="shared" si="8"/>
        <v>462</v>
      </c>
      <c r="AT23" s="170">
        <f t="shared" si="8"/>
        <v>499</v>
      </c>
      <c r="AU23" s="170">
        <f t="shared" si="8"/>
        <v>347</v>
      </c>
      <c r="AV23" s="143">
        <f t="shared" si="8"/>
        <v>346</v>
      </c>
      <c r="AW23" s="175">
        <f t="shared" si="8"/>
        <v>301</v>
      </c>
      <c r="AX23" s="206">
        <f t="shared" si="8"/>
        <v>30</v>
      </c>
      <c r="AY23" s="176">
        <f>SUM(AY18:AY22)</f>
        <v>48</v>
      </c>
      <c r="AZ23" s="176">
        <f>SUM(AZ18:AZ22)</f>
        <v>48</v>
      </c>
      <c r="BA23" s="176">
        <f>SUM(BA18:BA22)</f>
        <v>92</v>
      </c>
      <c r="BB23" s="172">
        <f aca="true" t="shared" si="9" ref="BB23:BK23">BB13+BB20+BB21+BB22</f>
        <v>535</v>
      </c>
      <c r="BC23" s="207">
        <f t="shared" si="9"/>
        <v>253</v>
      </c>
      <c r="BD23" s="207">
        <f t="shared" si="9"/>
        <v>224</v>
      </c>
      <c r="BE23" s="207">
        <f t="shared" si="9"/>
        <v>257</v>
      </c>
      <c r="BF23" s="207">
        <f t="shared" si="9"/>
        <v>221</v>
      </c>
      <c r="BG23" s="207">
        <f t="shared" si="9"/>
        <v>235</v>
      </c>
      <c r="BH23" s="207">
        <f t="shared" si="9"/>
        <v>262</v>
      </c>
      <c r="BI23" s="207">
        <f t="shared" si="9"/>
        <v>246</v>
      </c>
      <c r="BJ23" s="208">
        <f t="shared" si="9"/>
        <v>226</v>
      </c>
      <c r="BK23" s="206">
        <f t="shared" si="9"/>
        <v>24</v>
      </c>
      <c r="BL23" s="176">
        <f>SUM(BL18:BL22)</f>
        <v>36</v>
      </c>
      <c r="BM23" s="176">
        <f>SUM(BM18:BM22)</f>
        <v>0</v>
      </c>
      <c r="BN23" s="176">
        <f>SUM(BN18:BN22)</f>
        <v>90</v>
      </c>
    </row>
    <row r="28" ht="12.75">
      <c r="AO28" s="209"/>
    </row>
    <row r="40" ht="12.75">
      <c r="E40" s="102"/>
    </row>
  </sheetData>
  <sheetProtection selectLockedCells="1" selectUnlockedCells="1"/>
  <mergeCells count="5">
    <mergeCell ref="B6:L6"/>
    <mergeCell ref="O6:Y6"/>
    <mergeCell ref="AB6:AL6"/>
    <mergeCell ref="AO6:AY6"/>
    <mergeCell ref="BB6:BN6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C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C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9"/>
  <sheetViews>
    <sheetView zoomScale="110" zoomScaleNormal="110" zoomScalePageLayoutView="0" workbookViewId="0" topLeftCell="A1">
      <pane xSplit="1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B17" sqref="AB17"/>
    </sheetView>
  </sheetViews>
  <sheetFormatPr defaultColWidth="9.00390625" defaultRowHeight="12.75"/>
  <cols>
    <col min="1" max="1" width="26.00390625" style="0" customWidth="1"/>
    <col min="2" max="2" width="5.50390625" style="0" customWidth="1"/>
    <col min="3" max="3" width="5.375" style="0" customWidth="1"/>
    <col min="4" max="4" width="4.625" style="0" customWidth="1"/>
    <col min="5" max="5" width="5.375" style="0" customWidth="1"/>
    <col min="6" max="6" width="3.375" style="0" customWidth="1"/>
    <col min="7" max="7" width="3.50390625" style="0" customWidth="1"/>
    <col min="8" max="8" width="4.125" style="0" customWidth="1"/>
    <col min="9" max="11" width="4.50390625" style="0" customWidth="1"/>
    <col min="12" max="13" width="5.00390625" style="0" customWidth="1"/>
    <col min="14" max="14" width="7.00390625" style="0" customWidth="1"/>
    <col min="15" max="15" width="4.625" style="0" customWidth="1"/>
    <col min="16" max="16" width="4.375" style="0" customWidth="1"/>
    <col min="17" max="17" width="7.125" style="0" customWidth="1"/>
    <col min="18" max="18" width="5.375" style="0" customWidth="1"/>
    <col min="19" max="19" width="6.00390625" style="0" customWidth="1"/>
    <col min="20" max="20" width="5.375" style="0" customWidth="1"/>
    <col min="21" max="21" width="6.00390625" style="0" customWidth="1"/>
    <col min="22" max="22" width="5.375" style="0" customWidth="1"/>
    <col min="23" max="23" width="4.125" style="0" customWidth="1"/>
    <col min="24" max="24" width="5.125" style="0" customWidth="1"/>
    <col min="25" max="25" width="3.625" style="0" customWidth="1"/>
    <col min="26" max="26" width="5.625" style="0" customWidth="1"/>
    <col min="27" max="27" width="5.50390625" style="0" customWidth="1"/>
    <col min="28" max="28" width="6.50390625" style="0" customWidth="1"/>
  </cols>
  <sheetData>
    <row r="1" spans="1:27" ht="12.75">
      <c r="A1" s="210" t="s">
        <v>43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</row>
    <row r="2" spans="1:28" ht="13.5" customHeight="1">
      <c r="A2" s="212" t="s">
        <v>1</v>
      </c>
      <c r="B2" s="213" t="s">
        <v>1</v>
      </c>
      <c r="C2" s="212" t="s">
        <v>1</v>
      </c>
      <c r="D2" s="214" t="s">
        <v>44</v>
      </c>
      <c r="E2" s="215"/>
      <c r="F2" s="216" t="s">
        <v>1</v>
      </c>
      <c r="G2" s="217" t="s">
        <v>1</v>
      </c>
      <c r="H2" s="218" t="s">
        <v>1</v>
      </c>
      <c r="I2" s="218"/>
      <c r="J2" s="218"/>
      <c r="K2" s="218"/>
      <c r="L2" s="215"/>
      <c r="M2" s="218"/>
      <c r="N2" s="218" t="s">
        <v>1</v>
      </c>
      <c r="O2" s="218"/>
      <c r="P2" s="218" t="s">
        <v>1</v>
      </c>
      <c r="Q2" s="218"/>
      <c r="R2" s="218"/>
      <c r="S2" s="218"/>
      <c r="T2" s="212" t="s">
        <v>1</v>
      </c>
      <c r="U2" s="219" t="s">
        <v>1</v>
      </c>
      <c r="V2" s="220" t="s">
        <v>1</v>
      </c>
      <c r="W2" s="221" t="s">
        <v>1</v>
      </c>
      <c r="X2" s="222" t="s">
        <v>45</v>
      </c>
      <c r="Y2" s="223"/>
      <c r="Z2" s="223"/>
      <c r="AA2" s="223" t="s">
        <v>1</v>
      </c>
      <c r="AB2" s="1695" t="s">
        <v>46</v>
      </c>
    </row>
    <row r="3" spans="1:29" ht="74.25" customHeight="1">
      <c r="A3" s="224" t="s">
        <v>47</v>
      </c>
      <c r="B3" s="225" t="s">
        <v>48</v>
      </c>
      <c r="C3" s="226" t="s">
        <v>49</v>
      </c>
      <c r="D3" s="227" t="s">
        <v>50</v>
      </c>
      <c r="E3" s="228" t="s">
        <v>51</v>
      </c>
      <c r="F3" s="227" t="s">
        <v>52</v>
      </c>
      <c r="G3" s="229" t="s">
        <v>53</v>
      </c>
      <c r="H3" s="229" t="s">
        <v>54</v>
      </c>
      <c r="I3" s="229" t="s">
        <v>55</v>
      </c>
      <c r="J3" s="229" t="s">
        <v>56</v>
      </c>
      <c r="K3" s="229" t="s">
        <v>57</v>
      </c>
      <c r="L3" s="230" t="s">
        <v>58</v>
      </c>
      <c r="M3" s="231" t="s">
        <v>59</v>
      </c>
      <c r="N3" s="232" t="s">
        <v>60</v>
      </c>
      <c r="O3" s="233" t="s">
        <v>61</v>
      </c>
      <c r="P3" s="229" t="s">
        <v>62</v>
      </c>
      <c r="Q3" s="229" t="s">
        <v>63</v>
      </c>
      <c r="R3" s="230" t="s">
        <v>64</v>
      </c>
      <c r="S3" s="234" t="s">
        <v>65</v>
      </c>
      <c r="T3" s="235" t="s">
        <v>66</v>
      </c>
      <c r="U3" s="236" t="s">
        <v>67</v>
      </c>
      <c r="V3" s="233" t="s">
        <v>15</v>
      </c>
      <c r="W3" s="230" t="s">
        <v>68</v>
      </c>
      <c r="X3" s="237" t="s">
        <v>69</v>
      </c>
      <c r="Y3" s="237" t="s">
        <v>70</v>
      </c>
      <c r="Z3" s="238" t="s">
        <v>71</v>
      </c>
      <c r="AA3" s="237" t="s">
        <v>72</v>
      </c>
      <c r="AB3" s="1695"/>
      <c r="AC3" s="239"/>
    </row>
    <row r="4" spans="1:29" ht="19.5" customHeight="1">
      <c r="A4" s="240" t="s">
        <v>16</v>
      </c>
      <c r="B4" s="241"/>
      <c r="C4" s="242"/>
      <c r="D4" s="243"/>
      <c r="E4" s="244"/>
      <c r="F4" s="245"/>
      <c r="G4" s="244"/>
      <c r="H4" s="246"/>
      <c r="I4" s="246"/>
      <c r="J4" s="246"/>
      <c r="K4" s="243"/>
      <c r="L4" s="241"/>
      <c r="M4" s="247"/>
      <c r="N4" s="243"/>
      <c r="O4" s="246"/>
      <c r="P4" s="246"/>
      <c r="Q4" s="248">
        <f>SUM(N4:P4)</f>
        <v>0</v>
      </c>
      <c r="R4" s="246"/>
      <c r="S4" s="249"/>
      <c r="T4" s="250"/>
      <c r="U4" s="243"/>
      <c r="V4" s="246"/>
      <c r="W4" s="244"/>
      <c r="X4" s="251"/>
      <c r="Y4" s="246"/>
      <c r="Z4" s="252" t="e">
        <f aca="true" t="shared" si="0" ref="Z4:Z16">X4/C4*100</f>
        <v>#DIV/0!</v>
      </c>
      <c r="AA4" s="253" t="e">
        <f aca="true" t="shared" si="1" ref="AA4:AA16">V4/AB4*100</f>
        <v>#DIV/0!</v>
      </c>
      <c r="AB4" s="46"/>
      <c r="AC4" s="254"/>
    </row>
    <row r="5" spans="1:28" ht="18.75" customHeight="1">
      <c r="A5" s="255" t="s">
        <v>17</v>
      </c>
      <c r="B5" s="256"/>
      <c r="C5" s="257"/>
      <c r="D5" s="258"/>
      <c r="E5" s="259"/>
      <c r="F5" s="260"/>
      <c r="G5" s="259"/>
      <c r="H5" s="261"/>
      <c r="I5" s="262"/>
      <c r="J5" s="262"/>
      <c r="K5" s="258"/>
      <c r="L5" s="256"/>
      <c r="M5" s="262"/>
      <c r="N5" s="258"/>
      <c r="O5" s="262"/>
      <c r="P5" s="262"/>
      <c r="Q5" s="262">
        <f>SUM(N5:P5)</f>
        <v>0</v>
      </c>
      <c r="R5" s="262"/>
      <c r="S5" s="263"/>
      <c r="T5" s="264"/>
      <c r="U5" s="258"/>
      <c r="V5" s="262"/>
      <c r="W5" s="259"/>
      <c r="X5" s="265"/>
      <c r="Y5" s="262"/>
      <c r="Z5" s="266" t="e">
        <f t="shared" si="0"/>
        <v>#DIV/0!</v>
      </c>
      <c r="AA5" s="253" t="e">
        <f t="shared" si="1"/>
        <v>#DIV/0!</v>
      </c>
      <c r="AB5" s="46"/>
    </row>
    <row r="6" spans="1:28" ht="18.75" customHeight="1">
      <c r="A6" s="255" t="s">
        <v>18</v>
      </c>
      <c r="B6" s="267"/>
      <c r="C6" s="268"/>
      <c r="D6" s="269"/>
      <c r="E6" s="270"/>
      <c r="F6" s="271"/>
      <c r="G6" s="270"/>
      <c r="H6" s="247"/>
      <c r="I6" s="247"/>
      <c r="J6" s="247"/>
      <c r="K6" s="269"/>
      <c r="L6" s="267"/>
      <c r="M6" s="247"/>
      <c r="N6" s="269"/>
      <c r="O6" s="247"/>
      <c r="P6" s="247"/>
      <c r="Q6" s="262">
        <f>SUM(N6:P6)</f>
        <v>0</v>
      </c>
      <c r="R6" s="247"/>
      <c r="S6" s="272"/>
      <c r="T6" s="273"/>
      <c r="U6" s="269"/>
      <c r="V6" s="247"/>
      <c r="W6" s="270"/>
      <c r="X6" s="274"/>
      <c r="Y6" s="247"/>
      <c r="Z6" s="275" t="e">
        <f t="shared" si="0"/>
        <v>#DIV/0!</v>
      </c>
      <c r="AA6" s="253" t="e">
        <f t="shared" si="1"/>
        <v>#DIV/0!</v>
      </c>
      <c r="AB6" s="46"/>
    </row>
    <row r="7" spans="1:28" ht="19.5" customHeight="1">
      <c r="A7" s="255" t="s">
        <v>19</v>
      </c>
      <c r="B7" s="267"/>
      <c r="C7" s="268"/>
      <c r="D7" s="269"/>
      <c r="E7" s="270"/>
      <c r="F7" s="271"/>
      <c r="G7" s="270"/>
      <c r="H7" s="247"/>
      <c r="I7" s="247"/>
      <c r="J7" s="247"/>
      <c r="K7" s="269"/>
      <c r="L7" s="267"/>
      <c r="M7" s="247"/>
      <c r="N7" s="269"/>
      <c r="O7" s="247"/>
      <c r="P7" s="247"/>
      <c r="Q7" s="262">
        <f>SUM(N7:P7)</f>
        <v>0</v>
      </c>
      <c r="R7" s="247"/>
      <c r="S7" s="272"/>
      <c r="T7" s="273"/>
      <c r="U7" s="269"/>
      <c r="V7" s="247"/>
      <c r="W7" s="270"/>
      <c r="X7" s="274"/>
      <c r="Y7" s="247"/>
      <c r="Z7" s="275" t="e">
        <f t="shared" si="0"/>
        <v>#DIV/0!</v>
      </c>
      <c r="AA7" s="253" t="e">
        <f t="shared" si="1"/>
        <v>#DIV/0!</v>
      </c>
      <c r="AB7" s="46"/>
    </row>
    <row r="8" spans="1:28" ht="16.5" customHeight="1">
      <c r="A8" s="276" t="s">
        <v>20</v>
      </c>
      <c r="B8" s="277"/>
      <c r="C8" s="278"/>
      <c r="D8" s="279"/>
      <c r="E8" s="280"/>
      <c r="F8" s="281"/>
      <c r="G8" s="280"/>
      <c r="H8" s="282"/>
      <c r="I8" s="282"/>
      <c r="J8" s="282"/>
      <c r="K8" s="279"/>
      <c r="L8" s="277"/>
      <c r="M8" s="247"/>
      <c r="N8" s="279"/>
      <c r="O8" s="282"/>
      <c r="P8" s="282"/>
      <c r="Q8" s="283">
        <f>SUM(N8:P8)</f>
        <v>0</v>
      </c>
      <c r="R8" s="282"/>
      <c r="S8" s="284"/>
      <c r="T8" s="285"/>
      <c r="U8" s="279"/>
      <c r="V8" s="282"/>
      <c r="W8" s="280"/>
      <c r="X8" s="286"/>
      <c r="Y8" s="282"/>
      <c r="Z8" s="287" t="e">
        <f t="shared" si="0"/>
        <v>#DIV/0!</v>
      </c>
      <c r="AA8" s="253" t="e">
        <f t="shared" si="1"/>
        <v>#DIV/0!</v>
      </c>
      <c r="AB8" s="46"/>
    </row>
    <row r="9" spans="1:28" ht="29.25" customHeight="1">
      <c r="A9" s="288" t="s">
        <v>73</v>
      </c>
      <c r="B9" s="289">
        <f aca="true" t="shared" si="2" ref="B9:R9">SUM(B4:B8)</f>
        <v>0</v>
      </c>
      <c r="C9" s="289">
        <f t="shared" si="2"/>
        <v>0</v>
      </c>
      <c r="D9" s="289">
        <f t="shared" si="2"/>
        <v>0</v>
      </c>
      <c r="E9" s="289">
        <f t="shared" si="2"/>
        <v>0</v>
      </c>
      <c r="F9" s="289">
        <f t="shared" si="2"/>
        <v>0</v>
      </c>
      <c r="G9" s="289">
        <f t="shared" si="2"/>
        <v>0</v>
      </c>
      <c r="H9" s="289">
        <f t="shared" si="2"/>
        <v>0</v>
      </c>
      <c r="I9" s="289">
        <f t="shared" si="2"/>
        <v>0</v>
      </c>
      <c r="J9" s="289">
        <f t="shared" si="2"/>
        <v>0</v>
      </c>
      <c r="K9" s="289">
        <f t="shared" si="2"/>
        <v>0</v>
      </c>
      <c r="L9" s="290">
        <f t="shared" si="2"/>
        <v>0</v>
      </c>
      <c r="M9" s="290">
        <f t="shared" si="2"/>
        <v>0</v>
      </c>
      <c r="N9" s="291">
        <f t="shared" si="2"/>
        <v>0</v>
      </c>
      <c r="O9" s="289">
        <f t="shared" si="2"/>
        <v>0</v>
      </c>
      <c r="P9" s="289">
        <f t="shared" si="2"/>
        <v>0</v>
      </c>
      <c r="Q9" s="289">
        <f t="shared" si="2"/>
        <v>0</v>
      </c>
      <c r="R9" s="289">
        <f t="shared" si="2"/>
        <v>0</v>
      </c>
      <c r="S9" s="289">
        <f>C9-Q9</f>
        <v>0</v>
      </c>
      <c r="T9" s="289">
        <f aca="true" t="shared" si="3" ref="T9:Y9">SUM(T4:T8)</f>
        <v>0</v>
      </c>
      <c r="U9" s="289">
        <f t="shared" si="3"/>
        <v>0</v>
      </c>
      <c r="V9" s="289">
        <f t="shared" si="3"/>
        <v>0</v>
      </c>
      <c r="W9" s="289">
        <f t="shared" si="3"/>
        <v>0</v>
      </c>
      <c r="X9" s="289">
        <f t="shared" si="3"/>
        <v>0</v>
      </c>
      <c r="Y9" s="289">
        <f t="shared" si="3"/>
        <v>0</v>
      </c>
      <c r="Z9" s="292" t="e">
        <f t="shared" si="0"/>
        <v>#DIV/0!</v>
      </c>
      <c r="AA9" s="293" t="e">
        <f t="shared" si="1"/>
        <v>#DIV/0!</v>
      </c>
      <c r="AB9" s="294">
        <f>SUM(AB4:AB8)</f>
        <v>0</v>
      </c>
    </row>
    <row r="10" spans="1:28" ht="19.5" customHeight="1">
      <c r="A10" s="295" t="s">
        <v>22</v>
      </c>
      <c r="B10" s="296"/>
      <c r="C10" s="297"/>
      <c r="D10" s="298"/>
      <c r="E10" s="299"/>
      <c r="F10" s="300"/>
      <c r="G10" s="299"/>
      <c r="H10" s="301"/>
      <c r="I10" s="301"/>
      <c r="J10" s="301"/>
      <c r="K10" s="298"/>
      <c r="L10" s="296"/>
      <c r="M10" s="302"/>
      <c r="N10" s="298"/>
      <c r="O10" s="301"/>
      <c r="P10" s="301"/>
      <c r="Q10" s="303">
        <f>SUM(N10:P10)</f>
        <v>0</v>
      </c>
      <c r="R10" s="301"/>
      <c r="S10" s="304"/>
      <c r="T10" s="305"/>
      <c r="U10" s="298"/>
      <c r="V10" s="301"/>
      <c r="W10" s="299"/>
      <c r="X10" s="306"/>
      <c r="Y10" s="307"/>
      <c r="Z10" s="275" t="e">
        <f t="shared" si="0"/>
        <v>#DIV/0!</v>
      </c>
      <c r="AA10" s="308" t="e">
        <f t="shared" si="1"/>
        <v>#DIV/0!</v>
      </c>
      <c r="AB10" s="309"/>
    </row>
    <row r="11" spans="1:28" ht="19.5" customHeight="1">
      <c r="A11" s="255" t="s">
        <v>23</v>
      </c>
      <c r="B11" s="267"/>
      <c r="C11" s="310"/>
      <c r="D11" s="269"/>
      <c r="E11" s="270"/>
      <c r="F11" s="271"/>
      <c r="G11" s="270"/>
      <c r="H11" s="247"/>
      <c r="I11" s="247"/>
      <c r="J11" s="247"/>
      <c r="K11" s="269"/>
      <c r="L11" s="267"/>
      <c r="M11" s="247"/>
      <c r="N11" s="269"/>
      <c r="O11" s="247"/>
      <c r="P11" s="247"/>
      <c r="Q11" s="262">
        <f>SUM(N11:P11)</f>
        <v>0</v>
      </c>
      <c r="R11" s="247"/>
      <c r="S11" s="272"/>
      <c r="T11" s="273"/>
      <c r="U11" s="269"/>
      <c r="V11" s="247"/>
      <c r="W11" s="270"/>
      <c r="X11" s="274"/>
      <c r="Y11" s="247"/>
      <c r="Z11" s="275" t="e">
        <f t="shared" si="0"/>
        <v>#DIV/0!</v>
      </c>
      <c r="AA11" s="311" t="e">
        <f t="shared" si="1"/>
        <v>#DIV/0!</v>
      </c>
      <c r="AB11" s="46"/>
    </row>
    <row r="12" spans="1:28" ht="19.5" customHeight="1">
      <c r="A12" s="276" t="s">
        <v>74</v>
      </c>
      <c r="B12" s="277"/>
      <c r="C12" s="312"/>
      <c r="D12" s="279"/>
      <c r="E12" s="280"/>
      <c r="F12" s="281"/>
      <c r="G12" s="280"/>
      <c r="H12" s="282"/>
      <c r="I12" s="282"/>
      <c r="J12" s="282"/>
      <c r="K12" s="279"/>
      <c r="L12" s="277"/>
      <c r="M12" s="282"/>
      <c r="N12" s="279"/>
      <c r="O12" s="282"/>
      <c r="P12" s="282"/>
      <c r="Q12" s="283"/>
      <c r="R12" s="282"/>
      <c r="S12" s="284"/>
      <c r="T12" s="285"/>
      <c r="U12" s="279"/>
      <c r="V12" s="282"/>
      <c r="W12" s="280"/>
      <c r="X12" s="286"/>
      <c r="Y12" s="282"/>
      <c r="Z12" s="287" t="e">
        <f t="shared" si="0"/>
        <v>#DIV/0!</v>
      </c>
      <c r="AA12" s="311" t="e">
        <f t="shared" si="1"/>
        <v>#DIV/0!</v>
      </c>
      <c r="AB12" s="294"/>
    </row>
    <row r="13" spans="1:28" ht="19.5" customHeight="1">
      <c r="A13" s="313" t="s">
        <v>26</v>
      </c>
      <c r="B13" s="247"/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83">
        <f>SUM(N13:P13)</f>
        <v>0</v>
      </c>
      <c r="R13" s="247"/>
      <c r="S13" s="247"/>
      <c r="T13" s="247"/>
      <c r="U13" s="247"/>
      <c r="V13" s="247"/>
      <c r="W13" s="247"/>
      <c r="X13" s="247"/>
      <c r="Y13" s="247"/>
      <c r="Z13" s="287" t="e">
        <f t="shared" si="0"/>
        <v>#DIV/0!</v>
      </c>
      <c r="AA13" s="253" t="e">
        <f t="shared" si="1"/>
        <v>#DIV/0!</v>
      </c>
      <c r="AB13" s="19"/>
    </row>
    <row r="14" spans="1:28" ht="19.5" customHeight="1">
      <c r="A14" s="295" t="s">
        <v>25</v>
      </c>
      <c r="B14" s="314"/>
      <c r="C14" s="268"/>
      <c r="D14" s="315"/>
      <c r="E14" s="316"/>
      <c r="F14" s="317"/>
      <c r="G14" s="316"/>
      <c r="H14" s="318"/>
      <c r="I14" s="319"/>
      <c r="J14" s="319"/>
      <c r="K14" s="315"/>
      <c r="L14" s="314"/>
      <c r="M14" s="319"/>
      <c r="N14" s="315"/>
      <c r="O14" s="319"/>
      <c r="P14" s="319"/>
      <c r="Q14" s="320">
        <f>SUM(N14:P14)</f>
        <v>0</v>
      </c>
      <c r="R14" s="319"/>
      <c r="S14" s="272"/>
      <c r="T14" s="321"/>
      <c r="U14" s="315"/>
      <c r="V14" s="319"/>
      <c r="W14" s="316"/>
      <c r="X14" s="322"/>
      <c r="Y14" s="319"/>
      <c r="Z14" s="287" t="e">
        <f t="shared" si="0"/>
        <v>#DIV/0!</v>
      </c>
      <c r="AA14" s="266" t="e">
        <f t="shared" si="1"/>
        <v>#DIV/0!</v>
      </c>
      <c r="AB14" s="309"/>
    </row>
    <row r="15" spans="1:28" ht="19.5" customHeight="1">
      <c r="A15" s="276" t="s">
        <v>27</v>
      </c>
      <c r="B15" s="277">
        <v>491</v>
      </c>
      <c r="C15" s="312">
        <v>471</v>
      </c>
      <c r="D15" s="279">
        <v>349</v>
      </c>
      <c r="E15" s="280">
        <v>122</v>
      </c>
      <c r="F15" s="281">
        <v>0</v>
      </c>
      <c r="G15" s="280">
        <v>0</v>
      </c>
      <c r="H15" s="282">
        <v>10</v>
      </c>
      <c r="I15" s="282">
        <v>1</v>
      </c>
      <c r="J15" s="282">
        <v>0</v>
      </c>
      <c r="K15" s="279">
        <v>0</v>
      </c>
      <c r="L15" s="277">
        <v>0</v>
      </c>
      <c r="M15" s="247">
        <v>0</v>
      </c>
      <c r="N15" s="279">
        <v>128</v>
      </c>
      <c r="O15" s="282">
        <v>334</v>
      </c>
      <c r="P15" s="282">
        <v>9</v>
      </c>
      <c r="Q15" s="283">
        <f>SUM(N15:P15)</f>
        <v>471</v>
      </c>
      <c r="R15" s="282">
        <v>471</v>
      </c>
      <c r="S15" s="284">
        <v>0</v>
      </c>
      <c r="T15" s="285">
        <v>26</v>
      </c>
      <c r="U15" s="279">
        <v>46</v>
      </c>
      <c r="V15" s="282">
        <v>45</v>
      </c>
      <c r="W15" s="280">
        <v>1</v>
      </c>
      <c r="X15" s="286">
        <v>387</v>
      </c>
      <c r="Y15" s="282">
        <v>4</v>
      </c>
      <c r="Z15" s="287">
        <f t="shared" si="0"/>
        <v>82.16560509554141</v>
      </c>
      <c r="AA15" s="253">
        <f t="shared" si="1"/>
        <v>8.704061895551257</v>
      </c>
      <c r="AB15" s="46">
        <v>517</v>
      </c>
    </row>
    <row r="16" spans="1:28" ht="19.5" customHeight="1">
      <c r="A16" s="323" t="s">
        <v>75</v>
      </c>
      <c r="B16" s="289">
        <f aca="true" t="shared" si="4" ref="B16:R16">SUM(B10:B15)</f>
        <v>491</v>
      </c>
      <c r="C16" s="289">
        <f t="shared" si="4"/>
        <v>471</v>
      </c>
      <c r="D16" s="289">
        <f t="shared" si="4"/>
        <v>349</v>
      </c>
      <c r="E16" s="289">
        <f t="shared" si="4"/>
        <v>122</v>
      </c>
      <c r="F16" s="289">
        <f t="shared" si="4"/>
        <v>0</v>
      </c>
      <c r="G16" s="289">
        <f t="shared" si="4"/>
        <v>0</v>
      </c>
      <c r="H16" s="289">
        <f t="shared" si="4"/>
        <v>10</v>
      </c>
      <c r="I16" s="289">
        <f t="shared" si="4"/>
        <v>1</v>
      </c>
      <c r="J16" s="289">
        <f t="shared" si="4"/>
        <v>0</v>
      </c>
      <c r="K16" s="289">
        <f t="shared" si="4"/>
        <v>0</v>
      </c>
      <c r="L16" s="290">
        <f t="shared" si="4"/>
        <v>0</v>
      </c>
      <c r="M16" s="290">
        <f t="shared" si="4"/>
        <v>0</v>
      </c>
      <c r="N16" s="291">
        <f t="shared" si="4"/>
        <v>128</v>
      </c>
      <c r="O16" s="289">
        <f t="shared" si="4"/>
        <v>334</v>
      </c>
      <c r="P16" s="289">
        <f t="shared" si="4"/>
        <v>9</v>
      </c>
      <c r="Q16" s="289">
        <f t="shared" si="4"/>
        <v>471</v>
      </c>
      <c r="R16" s="289">
        <f t="shared" si="4"/>
        <v>471</v>
      </c>
      <c r="S16" s="289">
        <f>C16-Q16</f>
        <v>0</v>
      </c>
      <c r="T16" s="289">
        <f aca="true" t="shared" si="5" ref="T16:Y16">SUM(T10:T15)</f>
        <v>26</v>
      </c>
      <c r="U16" s="289">
        <f t="shared" si="5"/>
        <v>46</v>
      </c>
      <c r="V16" s="289">
        <f t="shared" si="5"/>
        <v>45</v>
      </c>
      <c r="W16" s="289">
        <f t="shared" si="5"/>
        <v>1</v>
      </c>
      <c r="X16" s="289">
        <f t="shared" si="5"/>
        <v>387</v>
      </c>
      <c r="Y16" s="289">
        <f t="shared" si="5"/>
        <v>4</v>
      </c>
      <c r="Z16" s="292">
        <f t="shared" si="0"/>
        <v>82.16560509554141</v>
      </c>
      <c r="AA16" s="324">
        <f t="shared" si="1"/>
        <v>8.704061895551257</v>
      </c>
      <c r="AB16" s="294">
        <f>SUM(AB10:AB15)</f>
        <v>517</v>
      </c>
    </row>
    <row r="17" spans="1:28" ht="18" customHeight="1">
      <c r="A17" s="278"/>
      <c r="B17" s="325"/>
      <c r="C17" s="326"/>
      <c r="D17" s="327"/>
      <c r="E17" s="328"/>
      <c r="F17" s="329"/>
      <c r="G17" s="328"/>
      <c r="H17" s="330"/>
      <c r="I17" s="330"/>
      <c r="J17" s="330"/>
      <c r="K17" s="327"/>
      <c r="L17" s="325"/>
      <c r="M17" s="302"/>
      <c r="N17" s="331"/>
      <c r="O17" s="330"/>
      <c r="P17" s="330"/>
      <c r="Q17" s="332"/>
      <c r="R17" s="330"/>
      <c r="S17" s="333"/>
      <c r="T17" s="334"/>
      <c r="U17" s="327"/>
      <c r="V17" s="330"/>
      <c r="W17" s="335"/>
      <c r="X17" s="336"/>
      <c r="Y17" s="337"/>
      <c r="Z17" s="338"/>
      <c r="AA17" s="339"/>
      <c r="AB17" s="309"/>
    </row>
    <row r="18" spans="1:28" ht="19.5" customHeight="1">
      <c r="A18" s="340" t="s">
        <v>76</v>
      </c>
      <c r="B18" s="341">
        <f>B9+B16+B17</f>
        <v>491</v>
      </c>
      <c r="C18" s="340">
        <f>C9+C16+C17</f>
        <v>471</v>
      </c>
      <c r="D18" s="342">
        <f>D9+D16+D17</f>
        <v>349</v>
      </c>
      <c r="E18" s="290">
        <f>C18-D18</f>
        <v>122</v>
      </c>
      <c r="F18" s="340">
        <f aca="true" t="shared" si="6" ref="F18:R18">F9+F16+F17</f>
        <v>0</v>
      </c>
      <c r="G18" s="343">
        <f t="shared" si="6"/>
        <v>0</v>
      </c>
      <c r="H18" s="289">
        <f t="shared" si="6"/>
        <v>10</v>
      </c>
      <c r="I18" s="289">
        <f t="shared" si="6"/>
        <v>1</v>
      </c>
      <c r="J18" s="289">
        <f t="shared" si="6"/>
        <v>0</v>
      </c>
      <c r="K18" s="289">
        <f t="shared" si="6"/>
        <v>0</v>
      </c>
      <c r="L18" s="290">
        <f t="shared" si="6"/>
        <v>0</v>
      </c>
      <c r="M18" s="290">
        <f t="shared" si="6"/>
        <v>0</v>
      </c>
      <c r="N18" s="291">
        <f t="shared" si="6"/>
        <v>128</v>
      </c>
      <c r="O18" s="289">
        <f t="shared" si="6"/>
        <v>334</v>
      </c>
      <c r="P18" s="289">
        <f t="shared" si="6"/>
        <v>9</v>
      </c>
      <c r="Q18" s="289">
        <f t="shared" si="6"/>
        <v>471</v>
      </c>
      <c r="R18" s="289">
        <f t="shared" si="6"/>
        <v>471</v>
      </c>
      <c r="S18" s="289">
        <f>S16+S17+S9</f>
        <v>0</v>
      </c>
      <c r="T18" s="342">
        <f aca="true" t="shared" si="7" ref="T18:Y18">T9+T16+T17</f>
        <v>26</v>
      </c>
      <c r="U18" s="342">
        <f t="shared" si="7"/>
        <v>46</v>
      </c>
      <c r="V18" s="340">
        <f t="shared" si="7"/>
        <v>45</v>
      </c>
      <c r="W18" s="340">
        <f t="shared" si="7"/>
        <v>1</v>
      </c>
      <c r="X18" s="340">
        <f t="shared" si="7"/>
        <v>387</v>
      </c>
      <c r="Y18" s="340">
        <f t="shared" si="7"/>
        <v>4</v>
      </c>
      <c r="Z18" s="344">
        <f>X18/C18*100</f>
        <v>82.16560509554141</v>
      </c>
      <c r="AA18" s="324">
        <f>V18/AB18*100</f>
        <v>8.704061895551257</v>
      </c>
      <c r="AB18" s="345">
        <f>SUM(AB9+AB16+AB17)</f>
        <v>517</v>
      </c>
    </row>
    <row r="19" spans="1:28" ht="18" customHeight="1">
      <c r="A19" s="319"/>
      <c r="B19" s="319"/>
      <c r="C19" s="319"/>
      <c r="D19" s="319"/>
      <c r="E19" s="319"/>
      <c r="F19" s="319"/>
      <c r="G19" s="319"/>
      <c r="H19" s="319"/>
      <c r="I19" s="319"/>
      <c r="J19" s="319"/>
      <c r="K19" s="319"/>
      <c r="L19" s="319"/>
      <c r="M19" s="319"/>
      <c r="N19" s="319"/>
      <c r="O19" s="319"/>
      <c r="P19" s="319"/>
      <c r="Q19" s="319"/>
      <c r="R19" s="319"/>
      <c r="S19" s="319"/>
      <c r="T19" s="319"/>
      <c r="U19" s="319"/>
      <c r="V19" s="319"/>
      <c r="W19" s="319"/>
      <c r="X19" s="319"/>
      <c r="Y19" s="319"/>
      <c r="Z19" s="319"/>
      <c r="AA19" s="346"/>
      <c r="AB19" s="127"/>
    </row>
    <row r="20" spans="1:28" ht="16.5" customHeight="1">
      <c r="A20" s="313"/>
      <c r="B20" s="313"/>
      <c r="C20" s="313"/>
      <c r="D20" s="313"/>
      <c r="E20" s="313"/>
      <c r="F20" s="313"/>
      <c r="G20" s="313"/>
      <c r="H20" s="313"/>
      <c r="I20" s="313"/>
      <c r="J20" s="313"/>
      <c r="K20" s="313"/>
      <c r="L20" s="313"/>
      <c r="M20" s="313"/>
      <c r="N20" s="313"/>
      <c r="O20" s="313"/>
      <c r="P20" s="313"/>
      <c r="Q20" s="313"/>
      <c r="R20" s="313"/>
      <c r="S20" s="313"/>
      <c r="T20" s="313"/>
      <c r="U20" s="313"/>
      <c r="V20" s="313"/>
      <c r="W20" s="313"/>
      <c r="X20" s="313"/>
      <c r="Y20" s="313"/>
      <c r="Z20" s="347"/>
      <c r="AA20" s="347"/>
      <c r="AB20" s="313"/>
    </row>
    <row r="21" spans="1:28" s="350" customFormat="1" ht="16.5" customHeight="1">
      <c r="A21" s="348"/>
      <c r="B21" s="348"/>
      <c r="C21" s="348"/>
      <c r="D21" s="348"/>
      <c r="E21" s="348"/>
      <c r="F21" s="348"/>
      <c r="G21" s="348"/>
      <c r="H21" s="348"/>
      <c r="I21" s="348"/>
      <c r="J21" s="348"/>
      <c r="K21" s="348"/>
      <c r="L21" s="348"/>
      <c r="M21" s="348"/>
      <c r="N21" s="348"/>
      <c r="O21" s="348"/>
      <c r="P21" s="348"/>
      <c r="Q21" s="348"/>
      <c r="R21" s="348"/>
      <c r="S21" s="348"/>
      <c r="T21" s="348"/>
      <c r="U21" s="348"/>
      <c r="V21" s="348"/>
      <c r="W21" s="348"/>
      <c r="X21" s="348"/>
      <c r="Y21" s="348"/>
      <c r="Z21" s="348"/>
      <c r="AA21" s="349"/>
      <c r="AB21" s="26"/>
    </row>
    <row r="22" spans="1:28" ht="16.5" customHeight="1">
      <c r="A22" s="351"/>
      <c r="B22" s="352"/>
      <c r="C22" s="352"/>
      <c r="D22" s="352"/>
      <c r="E22" s="352"/>
      <c r="F22" s="352"/>
      <c r="G22" s="352"/>
      <c r="H22" s="352"/>
      <c r="I22" s="352"/>
      <c r="J22" s="352"/>
      <c r="K22" s="352"/>
      <c r="L22" s="352"/>
      <c r="M22" s="352"/>
      <c r="N22" s="352"/>
      <c r="O22" s="352"/>
      <c r="P22" s="352"/>
      <c r="Q22" s="353"/>
      <c r="R22" s="352"/>
      <c r="S22" s="352"/>
      <c r="T22" s="352"/>
      <c r="U22" s="352"/>
      <c r="V22" s="352"/>
      <c r="W22" s="352"/>
      <c r="X22" s="352"/>
      <c r="Y22" s="352"/>
      <c r="Z22" s="346"/>
      <c r="AA22" s="346"/>
      <c r="AB22" s="354"/>
    </row>
    <row r="23" spans="1:28" ht="17.25" customHeight="1">
      <c r="A23" s="355"/>
      <c r="B23" s="356"/>
      <c r="C23" s="356"/>
      <c r="D23" s="356"/>
      <c r="E23" s="356"/>
      <c r="F23" s="356"/>
      <c r="G23" s="356"/>
      <c r="H23" s="356"/>
      <c r="I23" s="356"/>
      <c r="J23" s="356"/>
      <c r="K23" s="356"/>
      <c r="L23" s="356"/>
      <c r="M23" s="356"/>
      <c r="N23" s="356"/>
      <c r="O23" s="356"/>
      <c r="P23" s="356"/>
      <c r="Q23" s="357"/>
      <c r="R23" s="356"/>
      <c r="S23" s="356"/>
      <c r="T23" s="356"/>
      <c r="U23" s="356"/>
      <c r="V23" s="356"/>
      <c r="W23" s="356"/>
      <c r="X23" s="356"/>
      <c r="Y23" s="356"/>
      <c r="Z23" s="358"/>
      <c r="AA23" s="358"/>
      <c r="AB23" s="21"/>
    </row>
    <row r="24" spans="1:28" ht="17.25" customHeight="1">
      <c r="A24" s="355"/>
      <c r="B24" s="356"/>
      <c r="C24" s="356"/>
      <c r="D24" s="356"/>
      <c r="E24" s="356"/>
      <c r="F24" s="356"/>
      <c r="G24" s="356"/>
      <c r="H24" s="356"/>
      <c r="I24" s="356"/>
      <c r="J24" s="356"/>
      <c r="K24" s="356"/>
      <c r="L24" s="356"/>
      <c r="M24" s="356"/>
      <c r="N24" s="356"/>
      <c r="O24" s="356"/>
      <c r="P24" s="356"/>
      <c r="Q24" s="356"/>
      <c r="R24" s="356"/>
      <c r="S24" s="356"/>
      <c r="T24" s="356"/>
      <c r="U24" s="356"/>
      <c r="V24" s="356"/>
      <c r="W24" s="356"/>
      <c r="X24" s="356"/>
      <c r="Y24" s="356"/>
      <c r="Z24" s="358"/>
      <c r="AA24" s="358"/>
      <c r="AB24" s="21"/>
    </row>
    <row r="25" spans="1:29" s="210" customFormat="1" ht="19.5" customHeight="1">
      <c r="A25" s="359"/>
      <c r="B25" s="360"/>
      <c r="C25" s="360"/>
      <c r="D25" s="360"/>
      <c r="E25" s="360"/>
      <c r="F25" s="360"/>
      <c r="G25" s="360"/>
      <c r="H25" s="360"/>
      <c r="I25" s="360"/>
      <c r="J25" s="360"/>
      <c r="K25" s="360"/>
      <c r="L25" s="361"/>
      <c r="M25" s="362"/>
      <c r="N25" s="363"/>
      <c r="O25" s="360"/>
      <c r="P25" s="360"/>
      <c r="Q25" s="360"/>
      <c r="R25" s="360"/>
      <c r="S25" s="360"/>
      <c r="T25" s="364"/>
      <c r="U25" s="360"/>
      <c r="V25" s="360"/>
      <c r="W25" s="360"/>
      <c r="X25" s="360"/>
      <c r="Y25" s="360"/>
      <c r="Z25" s="365"/>
      <c r="AA25" s="366"/>
      <c r="AB25" s="367"/>
      <c r="AC25"/>
    </row>
    <row r="29" ht="12.75">
      <c r="X29" s="209"/>
    </row>
    <row r="30" ht="74.25" customHeight="1"/>
    <row r="36" ht="29.25" customHeight="1"/>
  </sheetData>
  <sheetProtection selectLockedCells="1" selectUnlockedCells="1"/>
  <mergeCells count="1">
    <mergeCell ref="AB2:AB3"/>
  </mergeCells>
  <printOptions/>
  <pageMargins left="0.19652777777777777" right="0.19652777777777777" top="0.39375" bottom="0.393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33"/>
  <sheetViews>
    <sheetView zoomScale="140" zoomScaleNormal="140" zoomScalePageLayoutView="0" workbookViewId="0" topLeftCell="A1">
      <selection activeCell="O18" sqref="O18"/>
    </sheetView>
  </sheetViews>
  <sheetFormatPr defaultColWidth="9.00390625" defaultRowHeight="12.75"/>
  <cols>
    <col min="1" max="1" width="15.875" style="0" customWidth="1"/>
    <col min="2" max="2" width="3.875" style="0" customWidth="1"/>
    <col min="3" max="4" width="3.625" style="0" customWidth="1"/>
    <col min="5" max="5" width="3.875" style="0" customWidth="1"/>
    <col min="6" max="11" width="3.625" style="0" customWidth="1"/>
    <col min="12" max="12" width="4.50390625" style="0" customWidth="1"/>
    <col min="13" max="13" width="4.375" style="0" customWidth="1"/>
    <col min="14" max="14" width="7.125" style="0" customWidth="1"/>
    <col min="15" max="15" width="6.50390625" style="0" customWidth="1"/>
    <col min="16" max="16" width="5.875" style="0" customWidth="1"/>
    <col min="17" max="17" width="4.125" style="0" customWidth="1"/>
    <col min="18" max="23" width="3.50390625" style="0" customWidth="1"/>
    <col min="24" max="24" width="7.625" style="0" customWidth="1"/>
    <col min="25" max="25" width="8.00390625" style="0" customWidth="1"/>
    <col min="26" max="26" width="10.50390625" style="0" customWidth="1"/>
    <col min="27" max="27" width="5.125" style="0" customWidth="1"/>
    <col min="28" max="28" width="5.375" style="0" customWidth="1"/>
    <col min="29" max="29" width="4.625" style="0" customWidth="1"/>
    <col min="30" max="31" width="5.875" style="0" customWidth="1"/>
    <col min="32" max="32" width="5.125" style="0" customWidth="1"/>
  </cols>
  <sheetData>
    <row r="1" spans="1:2" s="211" customFormat="1" ht="9.75">
      <c r="A1" s="210" t="s">
        <v>77</v>
      </c>
      <c r="B1" s="210"/>
    </row>
    <row r="2" spans="1:32" s="211" customFormat="1" ht="15.75" customHeight="1">
      <c r="A2" s="368"/>
      <c r="B2" s="368"/>
      <c r="C2" s="368" t="s">
        <v>78</v>
      </c>
      <c r="D2" s="369"/>
      <c r="E2" s="369"/>
      <c r="F2" s="369"/>
      <c r="G2" s="369"/>
      <c r="H2" s="369"/>
      <c r="I2" s="369"/>
      <c r="J2" s="369"/>
      <c r="K2" s="369"/>
      <c r="L2" s="370"/>
      <c r="M2" s="368" t="s">
        <v>79</v>
      </c>
      <c r="N2" s="369"/>
      <c r="O2" s="369"/>
      <c r="P2" s="369"/>
      <c r="Q2" s="371" t="s">
        <v>80</v>
      </c>
      <c r="R2" s="369" t="s">
        <v>81</v>
      </c>
      <c r="S2" s="369"/>
      <c r="T2" s="369"/>
      <c r="U2" s="369"/>
      <c r="V2" s="369"/>
      <c r="W2" s="370"/>
      <c r="X2" s="372" t="s">
        <v>82</v>
      </c>
      <c r="Y2" s="373"/>
      <c r="Z2" s="374"/>
      <c r="AA2" s="1696" t="s">
        <v>83</v>
      </c>
      <c r="AB2" s="1696"/>
      <c r="AC2" s="1696"/>
      <c r="AD2" s="1696"/>
      <c r="AE2" s="375"/>
      <c r="AF2" s="375"/>
    </row>
    <row r="3" spans="1:31" s="211" customFormat="1" ht="13.5" customHeight="1" hidden="1">
      <c r="A3" s="376"/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5"/>
      <c r="S3" s="375"/>
      <c r="T3" s="375"/>
      <c r="U3" s="375"/>
      <c r="V3" s="375"/>
      <c r="W3" s="375"/>
      <c r="X3" s="377"/>
      <c r="Y3" s="378"/>
      <c r="Z3" s="379"/>
      <c r="AA3" s="379"/>
      <c r="AB3" s="379"/>
      <c r="AC3" s="379"/>
      <c r="AD3" s="380"/>
      <c r="AE3" s="375"/>
    </row>
    <row r="4" spans="1:33" s="211" customFormat="1" ht="64.5" customHeight="1">
      <c r="A4" s="381" t="s">
        <v>7</v>
      </c>
      <c r="B4" s="382" t="s">
        <v>84</v>
      </c>
      <c r="C4" s="383" t="s">
        <v>85</v>
      </c>
      <c r="D4" s="383" t="s">
        <v>86</v>
      </c>
      <c r="E4" s="383" t="s">
        <v>87</v>
      </c>
      <c r="F4" s="383" t="s">
        <v>88</v>
      </c>
      <c r="G4" s="383" t="s">
        <v>89</v>
      </c>
      <c r="H4" s="383" t="s">
        <v>90</v>
      </c>
      <c r="I4" s="383" t="s">
        <v>91</v>
      </c>
      <c r="J4" s="383" t="s">
        <v>92</v>
      </c>
      <c r="K4" s="384" t="s">
        <v>93</v>
      </c>
      <c r="L4" s="385" t="s">
        <v>94</v>
      </c>
      <c r="M4" s="386" t="s">
        <v>95</v>
      </c>
      <c r="N4" s="387" t="s">
        <v>96</v>
      </c>
      <c r="O4" s="388" t="s">
        <v>97</v>
      </c>
      <c r="P4" s="389" t="s">
        <v>98</v>
      </c>
      <c r="Q4" s="390" t="s">
        <v>99</v>
      </c>
      <c r="R4" s="391" t="s">
        <v>100</v>
      </c>
      <c r="S4" s="391" t="s">
        <v>101</v>
      </c>
      <c r="T4" s="391" t="s">
        <v>102</v>
      </c>
      <c r="U4" s="391" t="s">
        <v>103</v>
      </c>
      <c r="V4" s="391" t="s">
        <v>104</v>
      </c>
      <c r="W4" s="392" t="s">
        <v>105</v>
      </c>
      <c r="X4" s="382" t="s">
        <v>106</v>
      </c>
      <c r="Y4" s="384" t="s">
        <v>107</v>
      </c>
      <c r="Z4" s="393" t="s">
        <v>108</v>
      </c>
      <c r="AA4" s="393" t="s">
        <v>109</v>
      </c>
      <c r="AB4" s="394" t="s">
        <v>110</v>
      </c>
      <c r="AC4" s="394" t="s">
        <v>111</v>
      </c>
      <c r="AD4" s="395" t="s">
        <v>112</v>
      </c>
      <c r="AE4" s="396"/>
      <c r="AF4" s="396"/>
      <c r="AG4" s="397"/>
    </row>
    <row r="5" spans="1:35" s="211" customFormat="1" ht="18" customHeight="1">
      <c r="A5" s="398" t="s">
        <v>16</v>
      </c>
      <c r="B5" s="399"/>
      <c r="C5" s="399"/>
      <c r="D5" s="400"/>
      <c r="E5" s="400"/>
      <c r="F5" s="400"/>
      <c r="G5" s="401"/>
      <c r="H5" s="401"/>
      <c r="I5" s="401"/>
      <c r="J5" s="401"/>
      <c r="K5" s="401"/>
      <c r="L5" s="402">
        <f>SUM(C5:K5)</f>
        <v>0</v>
      </c>
      <c r="M5" s="399"/>
      <c r="N5" s="403" t="e">
        <f aca="true" t="shared" si="0" ref="N5:N18">M5/L5*100</f>
        <v>#DIV/0!</v>
      </c>
      <c r="O5" s="404"/>
      <c r="P5" s="405"/>
      <c r="Q5" s="406"/>
      <c r="R5" s="374"/>
      <c r="S5" s="374"/>
      <c r="T5" s="374"/>
      <c r="U5" s="374"/>
      <c r="V5" s="374"/>
      <c r="W5" s="407"/>
      <c r="X5" s="408"/>
      <c r="Y5" s="401"/>
      <c r="Z5" s="409"/>
      <c r="AA5" s="379"/>
      <c r="AB5" s="379"/>
      <c r="AC5" s="379"/>
      <c r="AD5" s="380"/>
      <c r="AE5" s="375"/>
      <c r="AF5" s="375"/>
      <c r="AH5" s="211" t="s">
        <v>113</v>
      </c>
      <c r="AI5" s="211" t="s">
        <v>1</v>
      </c>
    </row>
    <row r="6" spans="1:32" s="211" customFormat="1" ht="18" customHeight="1">
      <c r="A6" s="410" t="s">
        <v>17</v>
      </c>
      <c r="B6" s="411"/>
      <c r="C6" s="411"/>
      <c r="D6" s="412"/>
      <c r="E6" s="412"/>
      <c r="F6" s="412"/>
      <c r="G6" s="413"/>
      <c r="H6" s="413"/>
      <c r="I6" s="413"/>
      <c r="J6" s="413"/>
      <c r="K6" s="413"/>
      <c r="L6" s="414">
        <f>SUM(C6:K6)</f>
        <v>0</v>
      </c>
      <c r="M6" s="411"/>
      <c r="N6" s="415" t="e">
        <f t="shared" si="0"/>
        <v>#DIV/0!</v>
      </c>
      <c r="O6" s="416"/>
      <c r="P6" s="417"/>
      <c r="Q6" s="418"/>
      <c r="R6" s="412"/>
      <c r="S6" s="412"/>
      <c r="T6" s="412"/>
      <c r="U6" s="412"/>
      <c r="V6" s="412"/>
      <c r="W6" s="413"/>
      <c r="X6" s="419"/>
      <c r="Y6" s="420"/>
      <c r="Z6" s="421"/>
      <c r="AA6" s="412"/>
      <c r="AB6" s="412"/>
      <c r="AC6" s="412"/>
      <c r="AD6" s="422"/>
      <c r="AE6" s="375"/>
      <c r="AF6" s="375"/>
    </row>
    <row r="7" spans="1:32" s="211" customFormat="1" ht="18" customHeight="1">
      <c r="A7" s="410" t="s">
        <v>18</v>
      </c>
      <c r="B7" s="423"/>
      <c r="C7" s="423"/>
      <c r="D7" s="379"/>
      <c r="E7" s="379"/>
      <c r="F7" s="379"/>
      <c r="G7" s="424"/>
      <c r="H7" s="424"/>
      <c r="I7" s="424"/>
      <c r="J7" s="424"/>
      <c r="K7" s="424"/>
      <c r="L7" s="402">
        <f>SUM(C7:K7)</f>
        <v>0</v>
      </c>
      <c r="M7" s="423"/>
      <c r="N7" s="403" t="e">
        <f t="shared" si="0"/>
        <v>#DIV/0!</v>
      </c>
      <c r="O7" s="425"/>
      <c r="P7" s="426"/>
      <c r="Q7" s="427"/>
      <c r="R7" s="379"/>
      <c r="S7" s="379"/>
      <c r="T7" s="379"/>
      <c r="U7" s="379"/>
      <c r="V7" s="379"/>
      <c r="W7" s="424"/>
      <c r="X7" s="428"/>
      <c r="Y7" s="429"/>
      <c r="Z7" s="409"/>
      <c r="AA7" s="379"/>
      <c r="AB7" s="379"/>
      <c r="AC7" s="379"/>
      <c r="AD7" s="380"/>
      <c r="AE7" s="375"/>
      <c r="AF7" s="375"/>
    </row>
    <row r="8" spans="1:32" s="211" customFormat="1" ht="22.5" customHeight="1">
      <c r="A8" s="430" t="s">
        <v>114</v>
      </c>
      <c r="B8" s="431"/>
      <c r="C8" s="423"/>
      <c r="D8" s="379"/>
      <c r="E8" s="379"/>
      <c r="F8" s="379"/>
      <c r="G8" s="424"/>
      <c r="H8" s="424"/>
      <c r="I8" s="424"/>
      <c r="J8" s="424"/>
      <c r="K8" s="424"/>
      <c r="L8" s="402">
        <f>SUM(C8:K8)</f>
        <v>0</v>
      </c>
      <c r="M8" s="423"/>
      <c r="N8" s="403" t="e">
        <f t="shared" si="0"/>
        <v>#DIV/0!</v>
      </c>
      <c r="O8" s="425"/>
      <c r="P8" s="426"/>
      <c r="Q8" s="427"/>
      <c r="R8" s="379"/>
      <c r="S8" s="379"/>
      <c r="T8" s="379"/>
      <c r="U8" s="379"/>
      <c r="V8" s="379"/>
      <c r="W8" s="424"/>
      <c r="X8" s="428"/>
      <c r="Y8" s="432"/>
      <c r="Z8" s="409"/>
      <c r="AA8" s="379"/>
      <c r="AB8" s="379"/>
      <c r="AC8" s="379"/>
      <c r="AD8" s="380"/>
      <c r="AE8" s="375"/>
      <c r="AF8" s="375"/>
    </row>
    <row r="9" spans="1:32" s="211" customFormat="1" ht="18" customHeight="1">
      <c r="A9" s="433" t="s">
        <v>20</v>
      </c>
      <c r="B9" s="434"/>
      <c r="C9" s="434"/>
      <c r="D9" s="435"/>
      <c r="E9" s="435"/>
      <c r="F9" s="435"/>
      <c r="G9" s="436"/>
      <c r="H9" s="436"/>
      <c r="I9" s="436"/>
      <c r="J9" s="436"/>
      <c r="K9" s="436"/>
      <c r="L9" s="402">
        <f>SUM(C9:K9)</f>
        <v>0</v>
      </c>
      <c r="M9" s="434"/>
      <c r="N9" s="437" t="e">
        <f t="shared" si="0"/>
        <v>#DIV/0!</v>
      </c>
      <c r="O9" s="438"/>
      <c r="P9" s="439"/>
      <c r="Q9" s="440"/>
      <c r="R9" s="435"/>
      <c r="S9" s="435"/>
      <c r="T9" s="435"/>
      <c r="U9" s="435"/>
      <c r="V9" s="435"/>
      <c r="W9" s="436"/>
      <c r="X9" s="441"/>
      <c r="Y9" s="442"/>
      <c r="Z9" s="443"/>
      <c r="AA9" s="435"/>
      <c r="AB9" s="435"/>
      <c r="AC9" s="435"/>
      <c r="AD9" s="444"/>
      <c r="AE9" s="375"/>
      <c r="AF9" s="375"/>
    </row>
    <row r="10" spans="1:32" s="211" customFormat="1" ht="24.75" customHeight="1">
      <c r="A10" s="445" t="s">
        <v>115</v>
      </c>
      <c r="B10" s="446">
        <f>SUM(B5:B9)</f>
        <v>0</v>
      </c>
      <c r="C10" s="446">
        <f>SUM(C5:C9)</f>
        <v>0</v>
      </c>
      <c r="D10" s="447">
        <f>SUM(D5:D9)</f>
        <v>0</v>
      </c>
      <c r="E10" s="447">
        <f>SUM(E5:E9)</f>
        <v>0</v>
      </c>
      <c r="F10" s="447">
        <f>SUM(F5:F9)</f>
        <v>0</v>
      </c>
      <c r="G10" s="448"/>
      <c r="H10" s="448"/>
      <c r="I10" s="448"/>
      <c r="J10" s="448"/>
      <c r="K10" s="448"/>
      <c r="L10" s="449">
        <f>SUM(L5:L9)</f>
        <v>0</v>
      </c>
      <c r="M10" s="446">
        <f>SUM(M5:M9)</f>
        <v>0</v>
      </c>
      <c r="N10" s="450" t="e">
        <f t="shared" si="0"/>
        <v>#DIV/0!</v>
      </c>
      <c r="O10" s="404"/>
      <c r="P10" s="451">
        <f aca="true" t="shared" si="1" ref="P10:W10">SUM(P5:P9)</f>
        <v>0</v>
      </c>
      <c r="Q10" s="452">
        <f t="shared" si="1"/>
        <v>0</v>
      </c>
      <c r="R10" s="447">
        <f t="shared" si="1"/>
        <v>0</v>
      </c>
      <c r="S10" s="447">
        <f t="shared" si="1"/>
        <v>0</v>
      </c>
      <c r="T10" s="447">
        <f t="shared" si="1"/>
        <v>0</v>
      </c>
      <c r="U10" s="447">
        <f t="shared" si="1"/>
        <v>0</v>
      </c>
      <c r="V10" s="447">
        <f t="shared" si="1"/>
        <v>0</v>
      </c>
      <c r="W10" s="448">
        <f t="shared" si="1"/>
        <v>0</v>
      </c>
      <c r="X10" s="447">
        <f>SUM(X5:X9)/5</f>
        <v>0</v>
      </c>
      <c r="Y10" s="448">
        <f>SUM(Y5:Y9)/5</f>
        <v>0</v>
      </c>
      <c r="Z10" s="453">
        <f>SUM(Z5:Z9)/5</f>
        <v>0</v>
      </c>
      <c r="AA10" s="447">
        <f>SUM(AA5:AA9)</f>
        <v>0</v>
      </c>
      <c r="AB10" s="447">
        <f>SUM(AB5:AB9)</f>
        <v>0</v>
      </c>
      <c r="AC10" s="447">
        <f>SUM(AC5:AC9)</f>
        <v>0</v>
      </c>
      <c r="AD10" s="454">
        <f>SUM(AD5:AD9)</f>
        <v>0</v>
      </c>
      <c r="AE10" s="455"/>
      <c r="AF10" s="375"/>
    </row>
    <row r="11" spans="1:32" s="211" customFormat="1" ht="18" customHeight="1">
      <c r="A11" s="456" t="s">
        <v>22</v>
      </c>
      <c r="B11" s="457"/>
      <c r="C11" s="457"/>
      <c r="D11" s="457"/>
      <c r="E11" s="458"/>
      <c r="F11" s="457"/>
      <c r="G11" s="457"/>
      <c r="H11" s="457"/>
      <c r="I11" s="457"/>
      <c r="J11" s="457"/>
      <c r="K11" s="459"/>
      <c r="L11" s="460">
        <f>SUM(C11:K11)</f>
        <v>0</v>
      </c>
      <c r="M11" s="461"/>
      <c r="N11" s="462" t="e">
        <f t="shared" si="0"/>
        <v>#DIV/0!</v>
      </c>
      <c r="O11" s="463"/>
      <c r="P11" s="464"/>
      <c r="Q11" s="457"/>
      <c r="R11" s="457"/>
      <c r="S11" s="457"/>
      <c r="T11" s="457"/>
      <c r="U11" s="457"/>
      <c r="V11" s="457"/>
      <c r="W11" s="457"/>
      <c r="X11" s="465"/>
      <c r="Y11" s="466"/>
      <c r="Z11" s="457"/>
      <c r="AA11" s="457"/>
      <c r="AB11" s="457"/>
      <c r="AC11" s="457"/>
      <c r="AD11" s="467"/>
      <c r="AE11" s="375"/>
      <c r="AF11" s="375"/>
    </row>
    <row r="12" spans="1:32" s="211" customFormat="1" ht="18" customHeight="1">
      <c r="A12" s="468" t="s">
        <v>23</v>
      </c>
      <c r="B12" s="379"/>
      <c r="C12" s="379"/>
      <c r="D12" s="379"/>
      <c r="E12" s="379"/>
      <c r="F12" s="379"/>
      <c r="G12" s="379"/>
      <c r="H12" s="379"/>
      <c r="I12" s="379"/>
      <c r="J12" s="379"/>
      <c r="K12" s="424"/>
      <c r="L12" s="402"/>
      <c r="M12" s="423"/>
      <c r="N12" s="403" t="e">
        <f t="shared" si="0"/>
        <v>#DIV/0!</v>
      </c>
      <c r="O12" s="349"/>
      <c r="P12" s="426"/>
      <c r="Q12" s="427"/>
      <c r="R12" s="379"/>
      <c r="S12" s="379"/>
      <c r="T12" s="379"/>
      <c r="U12" s="379"/>
      <c r="V12" s="424"/>
      <c r="W12" s="379"/>
      <c r="X12" s="469"/>
      <c r="Y12" s="470"/>
      <c r="Z12" s="403"/>
      <c r="AA12" s="379"/>
      <c r="AB12" s="379"/>
      <c r="AC12" s="379"/>
      <c r="AD12" s="380"/>
      <c r="AE12" s="375"/>
      <c r="AF12" s="375"/>
    </row>
    <row r="13" spans="1:32" s="211" customFormat="1" ht="18" customHeight="1">
      <c r="A13" s="471" t="s">
        <v>24</v>
      </c>
      <c r="B13" s="435"/>
      <c r="C13" s="435"/>
      <c r="D13" s="435"/>
      <c r="E13" s="435"/>
      <c r="F13" s="435"/>
      <c r="G13" s="435"/>
      <c r="H13" s="435"/>
      <c r="I13" s="435"/>
      <c r="J13" s="435"/>
      <c r="K13" s="436"/>
      <c r="L13" s="472">
        <f>SUM(B13:K13)</f>
        <v>0</v>
      </c>
      <c r="M13" s="434"/>
      <c r="N13" s="437" t="e">
        <f t="shared" si="0"/>
        <v>#DIV/0!</v>
      </c>
      <c r="O13" s="438"/>
      <c r="P13" s="439"/>
      <c r="Q13" s="440"/>
      <c r="R13" s="435"/>
      <c r="S13" s="435"/>
      <c r="T13" s="435"/>
      <c r="U13" s="435"/>
      <c r="V13" s="435"/>
      <c r="W13" s="444"/>
      <c r="X13" s="473"/>
      <c r="Y13" s="474"/>
      <c r="Z13" s="475"/>
      <c r="AA13" s="435"/>
      <c r="AB13" s="435"/>
      <c r="AC13" s="435"/>
      <c r="AD13" s="444"/>
      <c r="AE13" s="375"/>
      <c r="AF13" s="375"/>
    </row>
    <row r="14" spans="1:32" s="211" customFormat="1" ht="18" customHeight="1">
      <c r="A14" s="476" t="s">
        <v>26</v>
      </c>
      <c r="B14" s="379"/>
      <c r="C14" s="379"/>
      <c r="D14" s="379"/>
      <c r="E14" s="379"/>
      <c r="F14" s="379"/>
      <c r="G14" s="379"/>
      <c r="H14" s="379"/>
      <c r="I14" s="379"/>
      <c r="J14" s="379"/>
      <c r="K14" s="379"/>
      <c r="L14" s="472">
        <f>SUM(B14:K14)</f>
        <v>0</v>
      </c>
      <c r="M14" s="379"/>
      <c r="N14" s="403" t="e">
        <f t="shared" si="0"/>
        <v>#DIV/0!</v>
      </c>
      <c r="O14" s="477"/>
      <c r="P14" s="478"/>
      <c r="Q14" s="379"/>
      <c r="R14" s="379"/>
      <c r="S14" s="379"/>
      <c r="T14" s="379"/>
      <c r="U14" s="379"/>
      <c r="V14" s="379"/>
      <c r="W14" s="379"/>
      <c r="X14" s="479"/>
      <c r="Y14" s="479"/>
      <c r="Z14" s="479"/>
      <c r="AA14" s="379"/>
      <c r="AB14" s="379"/>
      <c r="AC14" s="379"/>
      <c r="AD14" s="379"/>
      <c r="AE14" s="375"/>
      <c r="AF14" s="375"/>
    </row>
    <row r="15" spans="1:32" s="211" customFormat="1" ht="25.5" customHeight="1">
      <c r="A15" s="480" t="s">
        <v>25</v>
      </c>
      <c r="B15" s="379"/>
      <c r="C15" s="379"/>
      <c r="D15" s="379"/>
      <c r="E15" s="379"/>
      <c r="F15" s="379"/>
      <c r="G15" s="379"/>
      <c r="H15" s="379"/>
      <c r="I15" s="379"/>
      <c r="J15" s="379"/>
      <c r="K15" s="424"/>
      <c r="L15" s="402">
        <f>SUM(B15:K15)</f>
        <v>0</v>
      </c>
      <c r="M15" s="423"/>
      <c r="N15" s="403" t="e">
        <f t="shared" si="0"/>
        <v>#DIV/0!</v>
      </c>
      <c r="O15" s="477"/>
      <c r="P15" s="478"/>
      <c r="Q15" s="379"/>
      <c r="R15" s="379"/>
      <c r="S15" s="379"/>
      <c r="T15" s="379"/>
      <c r="U15" s="379"/>
      <c r="V15" s="379"/>
      <c r="W15" s="379"/>
      <c r="X15" s="479"/>
      <c r="Y15" s="479"/>
      <c r="Z15" s="409"/>
      <c r="AA15" s="379"/>
      <c r="AB15" s="379"/>
      <c r="AC15" s="379"/>
      <c r="AD15" s="379"/>
      <c r="AE15" s="375"/>
      <c r="AF15" s="375"/>
    </row>
    <row r="16" spans="1:32" s="211" customFormat="1" ht="18" customHeight="1">
      <c r="A16" s="471" t="s">
        <v>27</v>
      </c>
      <c r="B16" s="481">
        <v>13</v>
      </c>
      <c r="C16" s="481">
        <v>21</v>
      </c>
      <c r="D16" s="481">
        <v>21</v>
      </c>
      <c r="E16" s="481">
        <v>41</v>
      </c>
      <c r="F16" s="481">
        <v>60</v>
      </c>
      <c r="G16" s="481">
        <v>116</v>
      </c>
      <c r="H16" s="481">
        <v>161</v>
      </c>
      <c r="I16" s="481">
        <v>14</v>
      </c>
      <c r="J16" s="481">
        <v>22</v>
      </c>
      <c r="K16" s="378">
        <v>2</v>
      </c>
      <c r="L16" s="402">
        <f>SUM(B16:K16)</f>
        <v>471</v>
      </c>
      <c r="M16" s="482">
        <v>171</v>
      </c>
      <c r="N16" s="483">
        <f t="shared" si="0"/>
        <v>36.30573248407643</v>
      </c>
      <c r="O16" s="484">
        <v>53.3</v>
      </c>
      <c r="P16" s="485">
        <v>425</v>
      </c>
      <c r="Q16" s="377">
        <v>26</v>
      </c>
      <c r="R16" s="481">
        <v>63</v>
      </c>
      <c r="S16" s="481">
        <v>47</v>
      </c>
      <c r="T16" s="481">
        <v>167</v>
      </c>
      <c r="U16" s="481">
        <v>41</v>
      </c>
      <c r="V16" s="481">
        <v>77</v>
      </c>
      <c r="W16" s="378">
        <v>50</v>
      </c>
      <c r="X16" s="486"/>
      <c r="Y16" s="487"/>
      <c r="Z16" s="483"/>
      <c r="AA16" s="481">
        <v>172</v>
      </c>
      <c r="AB16" s="481">
        <v>259</v>
      </c>
      <c r="AC16" s="481">
        <v>40</v>
      </c>
      <c r="AD16" s="488">
        <v>299</v>
      </c>
      <c r="AE16" s="375"/>
      <c r="AF16" s="375"/>
    </row>
    <row r="17" spans="1:32" s="211" customFormat="1" ht="18" customHeight="1">
      <c r="A17" s="489" t="s">
        <v>28</v>
      </c>
      <c r="B17" s="447">
        <f>SUM(B11:B16)</f>
        <v>13</v>
      </c>
      <c r="C17" s="447">
        <f>SUM(C11:C16)</f>
        <v>21</v>
      </c>
      <c r="D17" s="447">
        <f>SUM(D11:D16)</f>
        <v>21</v>
      </c>
      <c r="E17" s="447">
        <f>SUM(E11:E16)</f>
        <v>41</v>
      </c>
      <c r="F17" s="447">
        <f>SUM(F11:F16)</f>
        <v>60</v>
      </c>
      <c r="G17" s="447"/>
      <c r="H17" s="447"/>
      <c r="I17" s="447"/>
      <c r="J17" s="447"/>
      <c r="K17" s="448"/>
      <c r="L17" s="402">
        <f>SUM(B17:K17)</f>
        <v>156</v>
      </c>
      <c r="M17" s="490">
        <f>SUM(M11:M16)</f>
        <v>171</v>
      </c>
      <c r="N17" s="491">
        <f t="shared" si="0"/>
        <v>109.61538461538463</v>
      </c>
      <c r="O17" s="292"/>
      <c r="P17" s="492">
        <f aca="true" t="shared" si="2" ref="P17:W17">SUM(P11:P16)</f>
        <v>425</v>
      </c>
      <c r="Q17" s="447">
        <f t="shared" si="2"/>
        <v>26</v>
      </c>
      <c r="R17" s="447">
        <f t="shared" si="2"/>
        <v>63</v>
      </c>
      <c r="S17" s="447">
        <f t="shared" si="2"/>
        <v>47</v>
      </c>
      <c r="T17" s="447">
        <f t="shared" si="2"/>
        <v>167</v>
      </c>
      <c r="U17" s="447">
        <f t="shared" si="2"/>
        <v>41</v>
      </c>
      <c r="V17" s="447">
        <f t="shared" si="2"/>
        <v>77</v>
      </c>
      <c r="W17" s="447">
        <f t="shared" si="2"/>
        <v>50</v>
      </c>
      <c r="X17" s="447">
        <f>SUM(X11:X16)/5</f>
        <v>0</v>
      </c>
      <c r="Y17" s="447">
        <f>SUM(Y11:Y16)/5</f>
        <v>0</v>
      </c>
      <c r="Z17" s="453">
        <f>SUM(Z11:Z16)/5</f>
        <v>0</v>
      </c>
      <c r="AA17" s="493">
        <f>SUM(AA11:AA16)</f>
        <v>172</v>
      </c>
      <c r="AB17" s="493">
        <f>SUM(AB11:AB16)</f>
        <v>259</v>
      </c>
      <c r="AC17" s="493">
        <f>SUM(AC11:AC16)</f>
        <v>40</v>
      </c>
      <c r="AD17" s="494">
        <f>AB17+AC17</f>
        <v>299</v>
      </c>
      <c r="AE17" s="455"/>
      <c r="AF17" s="375"/>
    </row>
    <row r="18" spans="1:32" s="211" customFormat="1" ht="18" customHeight="1">
      <c r="A18" s="495" t="s">
        <v>116</v>
      </c>
      <c r="B18" s="496">
        <f>(B9+B16)</f>
        <v>13</v>
      </c>
      <c r="C18" s="496">
        <f>(C10+C17)</f>
        <v>21</v>
      </c>
      <c r="D18" s="496">
        <f>(D10+D17)</f>
        <v>21</v>
      </c>
      <c r="E18" s="496">
        <f>(E10+E17)</f>
        <v>41</v>
      </c>
      <c r="F18" s="496">
        <f>(F10+F17)</f>
        <v>60</v>
      </c>
      <c r="G18" s="496"/>
      <c r="H18" s="496"/>
      <c r="I18" s="496"/>
      <c r="J18" s="496"/>
      <c r="K18" s="497"/>
      <c r="L18" s="449">
        <f>(L10+L17)</f>
        <v>156</v>
      </c>
      <c r="M18" s="498">
        <f>(M10+M17)</f>
        <v>171</v>
      </c>
      <c r="N18" s="499">
        <f t="shared" si="0"/>
        <v>109.61538461538463</v>
      </c>
      <c r="O18" s="425"/>
      <c r="P18" s="496">
        <f aca="true" t="shared" si="3" ref="P18:W18">(P10+P17)</f>
        <v>425</v>
      </c>
      <c r="Q18" s="496">
        <f t="shared" si="3"/>
        <v>26</v>
      </c>
      <c r="R18" s="496">
        <f t="shared" si="3"/>
        <v>63</v>
      </c>
      <c r="S18" s="496">
        <f t="shared" si="3"/>
        <v>47</v>
      </c>
      <c r="T18" s="496">
        <f t="shared" si="3"/>
        <v>167</v>
      </c>
      <c r="U18" s="496">
        <f t="shared" si="3"/>
        <v>41</v>
      </c>
      <c r="V18" s="496">
        <f t="shared" si="3"/>
        <v>77</v>
      </c>
      <c r="W18" s="496">
        <f t="shared" si="3"/>
        <v>50</v>
      </c>
      <c r="X18" s="500"/>
      <c r="Y18" s="501"/>
      <c r="Z18" s="500"/>
      <c r="AA18" s="496">
        <f>(AA10+AA17)</f>
        <v>172</v>
      </c>
      <c r="AB18" s="496">
        <f>(AB10+AB17)</f>
        <v>259</v>
      </c>
      <c r="AC18" s="496">
        <f>(AC10+AC17)</f>
        <v>40</v>
      </c>
      <c r="AD18" s="502">
        <f>(AD10+AD17)</f>
        <v>299</v>
      </c>
      <c r="AE18" s="455"/>
      <c r="AF18" s="375"/>
    </row>
    <row r="19" spans="1:32" s="211" customFormat="1" ht="18" customHeight="1">
      <c r="A19" s="1697"/>
      <c r="B19" s="1697"/>
      <c r="C19" s="1697"/>
      <c r="D19" s="1697"/>
      <c r="E19" s="1697"/>
      <c r="F19" s="1697"/>
      <c r="G19" s="1697"/>
      <c r="H19" s="1697"/>
      <c r="I19" s="1697"/>
      <c r="J19" s="1697"/>
      <c r="K19" s="1697"/>
      <c r="L19" s="1697"/>
      <c r="M19" s="1697"/>
      <c r="N19" s="1697"/>
      <c r="O19" s="1697"/>
      <c r="P19" s="1697"/>
      <c r="Q19" s="1697"/>
      <c r="R19" s="1697"/>
      <c r="S19" s="1697"/>
      <c r="T19" s="1697"/>
      <c r="U19" s="1697"/>
      <c r="V19" s="1697"/>
      <c r="W19" s="1697"/>
      <c r="X19" s="1697"/>
      <c r="Y19" s="1697"/>
      <c r="Z19" s="1697"/>
      <c r="AA19" s="1697"/>
      <c r="AB19" s="1697"/>
      <c r="AC19" s="1697"/>
      <c r="AD19" s="1697"/>
      <c r="AE19" s="455"/>
      <c r="AF19" s="375"/>
    </row>
    <row r="20" spans="1:32" s="211" customFormat="1" ht="18" customHeight="1">
      <c r="A20" s="504"/>
      <c r="B20" s="505"/>
      <c r="C20" s="505"/>
      <c r="D20" s="505"/>
      <c r="E20" s="505"/>
      <c r="F20" s="505"/>
      <c r="G20" s="505"/>
      <c r="H20" s="505"/>
      <c r="I20" s="505"/>
      <c r="J20" s="505"/>
      <c r="K20" s="505"/>
      <c r="L20" s="505"/>
      <c r="M20" s="505"/>
      <c r="N20" s="505"/>
      <c r="O20" s="505"/>
      <c r="P20" s="505"/>
      <c r="Q20" s="505"/>
      <c r="R20" s="505"/>
      <c r="S20" s="505"/>
      <c r="T20" s="505"/>
      <c r="U20" s="505"/>
      <c r="V20" s="505"/>
      <c r="W20" s="505"/>
      <c r="X20" s="506"/>
      <c r="Y20" s="506"/>
      <c r="Z20" s="506"/>
      <c r="AA20" s="505"/>
      <c r="AB20" s="505"/>
      <c r="AC20" s="505"/>
      <c r="AD20" s="505"/>
      <c r="AE20" s="455"/>
      <c r="AF20" s="375"/>
    </row>
    <row r="21" spans="1:32" s="211" customFormat="1" ht="21.75" customHeight="1">
      <c r="A21" s="503"/>
      <c r="B21" s="455"/>
      <c r="C21" s="455"/>
      <c r="D21" s="455"/>
      <c r="E21" s="455"/>
      <c r="F21" s="455"/>
      <c r="G21" s="455"/>
      <c r="H21" s="455"/>
      <c r="I21" s="455"/>
      <c r="J21" s="455"/>
      <c r="K21" s="455"/>
      <c r="L21" s="507"/>
      <c r="M21" s="455"/>
      <c r="N21" s="508"/>
      <c r="O21" s="455"/>
      <c r="P21" s="455"/>
      <c r="Q21" s="455"/>
      <c r="R21" s="455"/>
      <c r="S21" s="455"/>
      <c r="T21" s="455"/>
      <c r="U21" s="455"/>
      <c r="V21" s="455"/>
      <c r="W21" s="455"/>
      <c r="X21" s="509"/>
      <c r="Y21" s="509"/>
      <c r="Z21" s="509"/>
      <c r="AA21" s="505"/>
      <c r="AB21" s="505"/>
      <c r="AC21" s="505"/>
      <c r="AD21" s="510"/>
      <c r="AE21" s="455"/>
      <c r="AF21" s="375"/>
    </row>
    <row r="22" spans="1:32" s="211" customFormat="1" ht="18" customHeight="1">
      <c r="A22" s="511"/>
      <c r="B22" s="455"/>
      <c r="C22" s="455"/>
      <c r="D22" s="455"/>
      <c r="E22" s="455"/>
      <c r="F22" s="455"/>
      <c r="G22" s="455"/>
      <c r="H22" s="455"/>
      <c r="I22" s="455"/>
      <c r="J22" s="455"/>
      <c r="K22" s="455"/>
      <c r="L22" s="507"/>
      <c r="M22" s="455"/>
      <c r="N22" s="508"/>
      <c r="O22" s="455"/>
      <c r="P22" s="455"/>
      <c r="Q22" s="455"/>
      <c r="R22" s="455"/>
      <c r="S22" s="455"/>
      <c r="T22" s="455"/>
      <c r="U22" s="455"/>
      <c r="V22" s="455"/>
      <c r="W22" s="455"/>
      <c r="X22" s="509"/>
      <c r="Y22" s="509"/>
      <c r="Z22" s="509"/>
      <c r="AA22" s="505"/>
      <c r="AB22" s="505"/>
      <c r="AC22" s="505"/>
      <c r="AD22" s="510"/>
      <c r="AE22" s="455"/>
      <c r="AF22" s="512"/>
    </row>
    <row r="23" spans="1:33" s="513" customFormat="1" ht="18" customHeight="1">
      <c r="A23" s="511"/>
      <c r="B23" s="455"/>
      <c r="C23" s="455"/>
      <c r="D23" s="455"/>
      <c r="E23" s="455"/>
      <c r="F23" s="455"/>
      <c r="G23" s="455"/>
      <c r="H23" s="455"/>
      <c r="I23" s="455"/>
      <c r="J23" s="455"/>
      <c r="K23" s="455"/>
      <c r="L23" s="507"/>
      <c r="M23" s="455"/>
      <c r="N23" s="508"/>
      <c r="O23" s="455"/>
      <c r="P23" s="455"/>
      <c r="Q23" s="455"/>
      <c r="R23" s="455"/>
      <c r="S23" s="455"/>
      <c r="T23" s="455"/>
      <c r="U23" s="455"/>
      <c r="V23" s="455"/>
      <c r="W23" s="455"/>
      <c r="X23" s="509"/>
      <c r="Y23" s="509"/>
      <c r="Z23" s="455"/>
      <c r="AA23" s="505"/>
      <c r="AB23" s="505"/>
      <c r="AC23" s="505"/>
      <c r="AD23" s="510"/>
      <c r="AE23" s="455"/>
      <c r="AF23" s="512"/>
      <c r="AG23" s="211"/>
    </row>
    <row r="24" spans="1:32" s="211" customFormat="1" ht="16.5" customHeight="1">
      <c r="A24" s="514"/>
      <c r="B24" s="375"/>
      <c r="C24" s="375"/>
      <c r="D24" s="375"/>
      <c r="E24" s="375"/>
      <c r="F24" s="375"/>
      <c r="G24" s="375"/>
      <c r="H24" s="375"/>
      <c r="I24" s="375"/>
      <c r="J24" s="375"/>
      <c r="K24" s="375"/>
      <c r="L24" s="507"/>
      <c r="M24" s="375"/>
      <c r="N24" s="508"/>
      <c r="O24" s="375"/>
      <c r="P24" s="375"/>
      <c r="Q24" s="375"/>
      <c r="R24" s="375"/>
      <c r="S24" s="375"/>
      <c r="T24" s="375"/>
      <c r="U24" s="375"/>
      <c r="V24" s="375"/>
      <c r="W24" s="375"/>
      <c r="X24" s="375"/>
      <c r="Y24" s="375"/>
      <c r="Z24" s="375"/>
      <c r="AA24" s="510"/>
      <c r="AB24" s="510"/>
      <c r="AC24" s="510"/>
      <c r="AD24" s="510"/>
      <c r="AF24" s="512"/>
    </row>
    <row r="25" ht="12.75">
      <c r="P25" t="s">
        <v>1</v>
      </c>
    </row>
    <row r="26" spans="12:24" ht="12.75">
      <c r="L26" t="s">
        <v>1</v>
      </c>
      <c r="X26" s="515"/>
    </row>
    <row r="33" ht="12.75">
      <c r="Z33" s="516"/>
    </row>
  </sheetData>
  <sheetProtection selectLockedCells="1" selectUnlockedCells="1"/>
  <mergeCells count="2">
    <mergeCell ref="AA2:AD2"/>
    <mergeCell ref="A19:AD19"/>
  </mergeCells>
  <printOptions/>
  <pageMargins left="0.39375" right="0.39375" top="0.39375" bottom="0.5902777777777778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3"/>
  <sheetViews>
    <sheetView zoomScalePageLayoutView="0" workbookViewId="0" topLeftCell="A1">
      <selection activeCell="Q16" sqref="Q16"/>
    </sheetView>
  </sheetViews>
  <sheetFormatPr defaultColWidth="9.00390625" defaultRowHeight="12.75"/>
  <cols>
    <col min="1" max="1" width="21.50390625" style="0" customWidth="1"/>
    <col min="2" max="2" width="6.50390625" style="0" customWidth="1"/>
    <col min="3" max="3" width="9.00390625" style="0" customWidth="1"/>
    <col min="4" max="4" width="7.50390625" style="0" customWidth="1"/>
    <col min="5" max="5" width="6.50390625" style="0" customWidth="1"/>
    <col min="6" max="6" width="5.375" style="0" customWidth="1"/>
    <col min="7" max="7" width="5.00390625" style="0" customWidth="1"/>
    <col min="8" max="8" width="5.625" style="0" customWidth="1"/>
    <col min="9" max="9" width="6.00390625" style="0" customWidth="1"/>
    <col min="10" max="10" width="5.50390625" style="0" customWidth="1"/>
    <col min="11" max="11" width="7.50390625" style="0" customWidth="1"/>
    <col min="12" max="12" width="8.50390625" style="0" customWidth="1"/>
    <col min="13" max="13" width="8.625" style="0" customWidth="1"/>
    <col min="14" max="14" width="6.125" style="0" customWidth="1"/>
    <col min="15" max="15" width="6.625" style="0" customWidth="1"/>
    <col min="16" max="16" width="8.625" style="0" customWidth="1"/>
    <col min="17" max="17" width="8.375" style="0" customWidth="1"/>
    <col min="18" max="18" width="6.125" style="0" customWidth="1"/>
    <col min="19" max="19" width="9.375" style="0" customWidth="1"/>
  </cols>
  <sheetData>
    <row r="1" spans="1:20" ht="15">
      <c r="A1" s="517"/>
      <c r="B1" s="518" t="s">
        <v>117</v>
      </c>
      <c r="C1" s="518"/>
      <c r="D1" s="518"/>
      <c r="E1" s="518"/>
      <c r="F1" s="518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17"/>
      <c r="T1" s="517"/>
    </row>
    <row r="2" spans="1:20" ht="15">
      <c r="A2" s="517"/>
      <c r="B2" s="517" t="s">
        <v>118</v>
      </c>
      <c r="C2" s="518"/>
      <c r="D2" s="518"/>
      <c r="E2" s="518"/>
      <c r="F2" s="518"/>
      <c r="G2" s="517"/>
      <c r="H2" s="517"/>
      <c r="I2" s="517"/>
      <c r="J2" s="517"/>
      <c r="K2" s="517"/>
      <c r="L2" s="517"/>
      <c r="M2" s="517"/>
      <c r="N2" s="517"/>
      <c r="O2" s="517"/>
      <c r="P2" s="517"/>
      <c r="Q2" s="517"/>
      <c r="R2" s="517"/>
      <c r="S2" s="517"/>
      <c r="T2" s="517"/>
    </row>
    <row r="3" spans="1:20" ht="12.75">
      <c r="A3" s="517"/>
      <c r="B3" s="517" t="s">
        <v>1</v>
      </c>
      <c r="C3" s="517"/>
      <c r="D3" s="517"/>
      <c r="E3" s="517"/>
      <c r="F3" s="517"/>
      <c r="G3" s="517"/>
      <c r="H3" s="517"/>
      <c r="I3" s="517"/>
      <c r="J3" s="517"/>
      <c r="K3" s="517"/>
      <c r="L3" s="517"/>
      <c r="M3" s="517"/>
      <c r="N3" s="517"/>
      <c r="O3" s="517"/>
      <c r="P3" s="517"/>
      <c r="Q3" s="517"/>
      <c r="R3" s="517"/>
      <c r="S3" s="517"/>
      <c r="T3" s="517"/>
    </row>
    <row r="4" spans="1:20" s="350" customFormat="1" ht="15">
      <c r="A4" s="519" t="s">
        <v>1</v>
      </c>
      <c r="B4" s="520" t="s">
        <v>119</v>
      </c>
      <c r="C4" s="521"/>
      <c r="D4" s="521"/>
      <c r="E4" s="521"/>
      <c r="F4" s="522"/>
      <c r="G4" s="521"/>
      <c r="H4" s="521"/>
      <c r="I4" s="521"/>
      <c r="J4" s="521"/>
      <c r="K4" s="521"/>
      <c r="L4" s="521"/>
      <c r="M4" s="521"/>
      <c r="N4" s="521"/>
      <c r="O4" s="521"/>
      <c r="P4" s="523" t="s">
        <v>120</v>
      </c>
      <c r="Q4" s="524"/>
      <c r="R4" s="524"/>
      <c r="S4" s="525"/>
      <c r="T4" s="526"/>
    </row>
    <row r="5" spans="1:20" s="537" customFormat="1" ht="75" customHeight="1">
      <c r="A5" s="527" t="s">
        <v>121</v>
      </c>
      <c r="B5" s="528" t="s">
        <v>122</v>
      </c>
      <c r="C5" s="529" t="s">
        <v>123</v>
      </c>
      <c r="D5" s="529" t="s">
        <v>124</v>
      </c>
      <c r="E5" s="529" t="s">
        <v>125</v>
      </c>
      <c r="F5" s="529" t="s">
        <v>126</v>
      </c>
      <c r="G5" s="530" t="s">
        <v>127</v>
      </c>
      <c r="H5" s="531" t="s">
        <v>128</v>
      </c>
      <c r="I5" s="531" t="s">
        <v>129</v>
      </c>
      <c r="J5" s="531" t="s">
        <v>130</v>
      </c>
      <c r="K5" s="531" t="s">
        <v>131</v>
      </c>
      <c r="L5" s="531" t="s">
        <v>132</v>
      </c>
      <c r="M5" s="531" t="s">
        <v>133</v>
      </c>
      <c r="N5" s="531" t="s">
        <v>134</v>
      </c>
      <c r="O5" s="532" t="s">
        <v>126</v>
      </c>
      <c r="P5" s="533" t="s">
        <v>135</v>
      </c>
      <c r="Q5" s="533" t="s">
        <v>136</v>
      </c>
      <c r="R5" s="534" t="s">
        <v>96</v>
      </c>
      <c r="S5" s="535" t="s">
        <v>137</v>
      </c>
      <c r="T5" s="536"/>
    </row>
    <row r="6" spans="1:20" ht="15">
      <c r="A6" s="538" t="s">
        <v>16</v>
      </c>
      <c r="B6" s="539"/>
      <c r="C6" s="540"/>
      <c r="D6" s="540"/>
      <c r="E6" s="540"/>
      <c r="F6" s="540"/>
      <c r="G6" s="541"/>
      <c r="H6" s="542"/>
      <c r="I6" s="542"/>
      <c r="J6" s="542"/>
      <c r="K6" s="542"/>
      <c r="L6" s="542"/>
      <c r="M6" s="542"/>
      <c r="N6" s="542"/>
      <c r="O6" s="543"/>
      <c r="P6" s="544"/>
      <c r="Q6" s="545"/>
      <c r="R6" s="546" t="e">
        <f aca="true" t="shared" si="0" ref="R6:R19">Q6/P6*100</f>
        <v>#DIV/0!</v>
      </c>
      <c r="S6" s="539"/>
      <c r="T6" s="517"/>
    </row>
    <row r="7" spans="1:20" ht="15">
      <c r="A7" s="547" t="s">
        <v>17</v>
      </c>
      <c r="B7" s="548"/>
      <c r="C7" s="549"/>
      <c r="D7" s="549"/>
      <c r="E7" s="549"/>
      <c r="F7" s="549"/>
      <c r="G7" s="550"/>
      <c r="H7" s="551"/>
      <c r="I7" s="551"/>
      <c r="J7" s="551"/>
      <c r="K7" s="551"/>
      <c r="L7" s="551"/>
      <c r="M7" s="551"/>
      <c r="N7" s="551"/>
      <c r="O7" s="552"/>
      <c r="P7" s="550"/>
      <c r="Q7" s="552"/>
      <c r="R7" s="553" t="e">
        <f t="shared" si="0"/>
        <v>#DIV/0!</v>
      </c>
      <c r="S7" s="554"/>
      <c r="T7" s="517"/>
    </row>
    <row r="8" spans="1:20" ht="15">
      <c r="A8" s="547" t="s">
        <v>18</v>
      </c>
      <c r="B8" s="539"/>
      <c r="C8" s="540"/>
      <c r="D8" s="540"/>
      <c r="E8" s="540"/>
      <c r="F8" s="540"/>
      <c r="G8" s="555"/>
      <c r="H8" s="556"/>
      <c r="I8" s="556"/>
      <c r="J8" s="556"/>
      <c r="K8" s="556"/>
      <c r="L8" s="556"/>
      <c r="M8" s="556"/>
      <c r="N8" s="556"/>
      <c r="O8" s="557"/>
      <c r="P8" s="555"/>
      <c r="Q8" s="557"/>
      <c r="R8" s="553" t="e">
        <f t="shared" si="0"/>
        <v>#DIV/0!</v>
      </c>
      <c r="S8" s="558"/>
      <c r="T8" s="517"/>
    </row>
    <row r="9" spans="1:20" ht="15">
      <c r="A9" s="547" t="s">
        <v>19</v>
      </c>
      <c r="B9" s="539"/>
      <c r="C9" s="540"/>
      <c r="D9" s="540"/>
      <c r="E9" s="540"/>
      <c r="F9" s="540"/>
      <c r="G9" s="555"/>
      <c r="H9" s="556"/>
      <c r="I9" s="556"/>
      <c r="J9" s="556"/>
      <c r="K9" s="556"/>
      <c r="L9" s="556"/>
      <c r="M9" s="556"/>
      <c r="N9" s="556"/>
      <c r="O9" s="557"/>
      <c r="P9" s="555"/>
      <c r="Q9" s="557"/>
      <c r="R9" s="553" t="e">
        <f t="shared" si="0"/>
        <v>#DIV/0!</v>
      </c>
      <c r="S9" s="558"/>
      <c r="T9" s="517"/>
    </row>
    <row r="10" spans="1:20" ht="15">
      <c r="A10" s="559" t="s">
        <v>20</v>
      </c>
      <c r="B10" s="560"/>
      <c r="C10" s="561"/>
      <c r="D10" s="561"/>
      <c r="E10" s="561"/>
      <c r="F10" s="561"/>
      <c r="G10" s="562"/>
      <c r="H10" s="563"/>
      <c r="I10" s="563"/>
      <c r="J10" s="563"/>
      <c r="K10" s="563"/>
      <c r="L10" s="563"/>
      <c r="M10" s="563"/>
      <c r="N10" s="563"/>
      <c r="O10" s="564"/>
      <c r="P10" s="562"/>
      <c r="Q10" s="564"/>
      <c r="R10" s="546" t="e">
        <f t="shared" si="0"/>
        <v>#DIV/0!</v>
      </c>
      <c r="S10" s="565"/>
      <c r="T10" s="517"/>
    </row>
    <row r="11" spans="1:20" ht="30.75">
      <c r="A11" s="566" t="s">
        <v>138</v>
      </c>
      <c r="B11" s="567">
        <f aca="true" t="shared" si="1" ref="B11:Q11">SUM(B6:B10)</f>
        <v>0</v>
      </c>
      <c r="C11" s="567">
        <f t="shared" si="1"/>
        <v>0</v>
      </c>
      <c r="D11" s="567">
        <f t="shared" si="1"/>
        <v>0</v>
      </c>
      <c r="E11" s="567">
        <f t="shared" si="1"/>
        <v>0</v>
      </c>
      <c r="F11" s="567">
        <f t="shared" si="1"/>
        <v>0</v>
      </c>
      <c r="G11" s="567">
        <f t="shared" si="1"/>
        <v>0</v>
      </c>
      <c r="H11" s="567">
        <f t="shared" si="1"/>
        <v>0</v>
      </c>
      <c r="I11" s="567">
        <f t="shared" si="1"/>
        <v>0</v>
      </c>
      <c r="J11" s="567">
        <f t="shared" si="1"/>
        <v>0</v>
      </c>
      <c r="K11" s="567">
        <f t="shared" si="1"/>
        <v>0</v>
      </c>
      <c r="L11" s="567">
        <f t="shared" si="1"/>
        <v>0</v>
      </c>
      <c r="M11" s="567">
        <f t="shared" si="1"/>
        <v>0</v>
      </c>
      <c r="N11" s="567">
        <f t="shared" si="1"/>
        <v>0</v>
      </c>
      <c r="O11" s="568">
        <f t="shared" si="1"/>
        <v>0</v>
      </c>
      <c r="P11" s="568">
        <f t="shared" si="1"/>
        <v>0</v>
      </c>
      <c r="Q11" s="568">
        <f t="shared" si="1"/>
        <v>0</v>
      </c>
      <c r="R11" s="569" t="e">
        <f t="shared" si="0"/>
        <v>#DIV/0!</v>
      </c>
      <c r="S11" s="567">
        <f>SUM(S6:S10)</f>
        <v>0</v>
      </c>
      <c r="T11" s="517"/>
    </row>
    <row r="12" spans="1:20" ht="15">
      <c r="A12" s="538" t="s">
        <v>22</v>
      </c>
      <c r="B12" s="570"/>
      <c r="C12" s="571"/>
      <c r="D12" s="571"/>
      <c r="E12" s="571"/>
      <c r="F12" s="571"/>
      <c r="G12" s="572"/>
      <c r="H12" s="573"/>
      <c r="I12" s="573"/>
      <c r="J12" s="573"/>
      <c r="K12" s="573"/>
      <c r="L12" s="573"/>
      <c r="M12" s="573"/>
      <c r="N12" s="573"/>
      <c r="O12" s="574"/>
      <c r="P12" s="575"/>
      <c r="Q12" s="576"/>
      <c r="R12" s="546" t="e">
        <f t="shared" si="0"/>
        <v>#DIV/0!</v>
      </c>
      <c r="S12" s="577"/>
      <c r="T12" s="517"/>
    </row>
    <row r="13" spans="1:20" ht="15">
      <c r="A13" s="547" t="s">
        <v>23</v>
      </c>
      <c r="B13" s="539"/>
      <c r="C13" s="540"/>
      <c r="D13" s="540"/>
      <c r="E13" s="540"/>
      <c r="F13" s="540"/>
      <c r="G13" s="555"/>
      <c r="H13" s="556"/>
      <c r="I13" s="556"/>
      <c r="J13" s="556"/>
      <c r="K13" s="556"/>
      <c r="L13" s="556"/>
      <c r="M13" s="556"/>
      <c r="N13" s="556"/>
      <c r="O13" s="578"/>
      <c r="P13" s="555"/>
      <c r="Q13" s="557"/>
      <c r="R13" s="546" t="e">
        <f t="shared" si="0"/>
        <v>#DIV/0!</v>
      </c>
      <c r="S13" s="558"/>
      <c r="T13" s="517"/>
    </row>
    <row r="14" spans="1:20" ht="15">
      <c r="A14" s="559" t="s">
        <v>24</v>
      </c>
      <c r="B14" s="560"/>
      <c r="C14" s="561"/>
      <c r="D14" s="561"/>
      <c r="E14" s="561"/>
      <c r="F14" s="561"/>
      <c r="G14" s="562"/>
      <c r="H14" s="563"/>
      <c r="I14" s="563"/>
      <c r="J14" s="563"/>
      <c r="K14" s="563"/>
      <c r="L14" s="563"/>
      <c r="M14" s="563"/>
      <c r="N14" s="563"/>
      <c r="O14" s="579"/>
      <c r="P14" s="562"/>
      <c r="Q14" s="564"/>
      <c r="R14" s="580" t="e">
        <f t="shared" si="0"/>
        <v>#DIV/0!</v>
      </c>
      <c r="S14" s="565"/>
      <c r="T14" s="517"/>
    </row>
    <row r="15" spans="1:20" ht="15">
      <c r="A15" s="581" t="s">
        <v>26</v>
      </c>
      <c r="B15" s="556"/>
      <c r="C15" s="556"/>
      <c r="D15" s="556"/>
      <c r="E15" s="556"/>
      <c r="F15" s="556"/>
      <c r="G15" s="556"/>
      <c r="H15" s="556"/>
      <c r="I15" s="556"/>
      <c r="J15" s="556"/>
      <c r="K15" s="556"/>
      <c r="L15" s="556"/>
      <c r="M15" s="556"/>
      <c r="N15" s="556"/>
      <c r="O15" s="556"/>
      <c r="P15" s="556"/>
      <c r="Q15" s="556"/>
      <c r="R15" s="582" t="e">
        <f t="shared" si="0"/>
        <v>#DIV/0!</v>
      </c>
      <c r="S15" s="556"/>
      <c r="T15" s="517"/>
    </row>
    <row r="16" spans="1:20" ht="15">
      <c r="A16" s="581" t="s">
        <v>25</v>
      </c>
      <c r="B16" s="556"/>
      <c r="C16" s="556"/>
      <c r="D16" s="556"/>
      <c r="E16" s="556"/>
      <c r="F16" s="556"/>
      <c r="G16" s="556"/>
      <c r="H16" s="556"/>
      <c r="I16" s="556"/>
      <c r="J16" s="556"/>
      <c r="K16" s="556"/>
      <c r="L16" s="556"/>
      <c r="M16" s="556"/>
      <c r="N16" s="556"/>
      <c r="O16" s="556"/>
      <c r="P16" s="583"/>
      <c r="Q16" s="583"/>
      <c r="R16" s="582" t="e">
        <f t="shared" si="0"/>
        <v>#DIV/0!</v>
      </c>
      <c r="S16" s="583"/>
      <c r="T16" s="517"/>
    </row>
    <row r="17" spans="1:20" ht="15">
      <c r="A17" s="559" t="s">
        <v>27</v>
      </c>
      <c r="B17" s="560">
        <v>0</v>
      </c>
      <c r="C17" s="561">
        <v>0</v>
      </c>
      <c r="D17" s="561">
        <v>0</v>
      </c>
      <c r="E17" s="561">
        <v>0</v>
      </c>
      <c r="F17" s="561">
        <v>0</v>
      </c>
      <c r="G17" s="562">
        <v>0</v>
      </c>
      <c r="H17" s="563">
        <v>4</v>
      </c>
      <c r="I17" s="563">
        <v>10</v>
      </c>
      <c r="J17" s="563">
        <v>1</v>
      </c>
      <c r="K17" s="563">
        <v>72</v>
      </c>
      <c r="L17" s="563">
        <v>5</v>
      </c>
      <c r="M17" s="563">
        <v>0</v>
      </c>
      <c r="N17" s="563">
        <v>8</v>
      </c>
      <c r="O17" s="579">
        <v>5</v>
      </c>
      <c r="P17" s="562">
        <v>471</v>
      </c>
      <c r="Q17" s="564">
        <v>46</v>
      </c>
      <c r="R17" s="580">
        <f t="shared" si="0"/>
        <v>9.766454352441615</v>
      </c>
      <c r="S17" s="565">
        <v>425</v>
      </c>
      <c r="T17" s="517"/>
    </row>
    <row r="18" spans="1:20" ht="15">
      <c r="A18" s="584" t="s">
        <v>139</v>
      </c>
      <c r="B18" s="585">
        <f aca="true" t="shared" si="2" ref="B18:Q18">SUM(B12:B17)</f>
        <v>0</v>
      </c>
      <c r="C18" s="585">
        <f t="shared" si="2"/>
        <v>0</v>
      </c>
      <c r="D18" s="585">
        <f t="shared" si="2"/>
        <v>0</v>
      </c>
      <c r="E18" s="585">
        <f t="shared" si="2"/>
        <v>0</v>
      </c>
      <c r="F18" s="585">
        <f t="shared" si="2"/>
        <v>0</v>
      </c>
      <c r="G18" s="585">
        <f t="shared" si="2"/>
        <v>0</v>
      </c>
      <c r="H18" s="585">
        <f t="shared" si="2"/>
        <v>4</v>
      </c>
      <c r="I18" s="585">
        <f t="shared" si="2"/>
        <v>10</v>
      </c>
      <c r="J18" s="585">
        <f t="shared" si="2"/>
        <v>1</v>
      </c>
      <c r="K18" s="585">
        <f t="shared" si="2"/>
        <v>72</v>
      </c>
      <c r="L18" s="585">
        <f t="shared" si="2"/>
        <v>5</v>
      </c>
      <c r="M18" s="585">
        <f t="shared" si="2"/>
        <v>0</v>
      </c>
      <c r="N18" s="585">
        <f t="shared" si="2"/>
        <v>8</v>
      </c>
      <c r="O18" s="585">
        <f t="shared" si="2"/>
        <v>5</v>
      </c>
      <c r="P18" s="585">
        <f t="shared" si="2"/>
        <v>471</v>
      </c>
      <c r="Q18" s="585">
        <f t="shared" si="2"/>
        <v>46</v>
      </c>
      <c r="R18" s="586">
        <f t="shared" si="0"/>
        <v>9.766454352441615</v>
      </c>
      <c r="S18" s="587">
        <f>SUM(S12:S17)</f>
        <v>425</v>
      </c>
      <c r="T18" s="517"/>
    </row>
    <row r="19" spans="1:20" ht="15">
      <c r="A19" s="588" t="s">
        <v>116</v>
      </c>
      <c r="B19" s="589">
        <f aca="true" t="shared" si="3" ref="B19:Q19">(B11+B18)</f>
        <v>0</v>
      </c>
      <c r="C19" s="589">
        <f t="shared" si="3"/>
        <v>0</v>
      </c>
      <c r="D19" s="589">
        <f t="shared" si="3"/>
        <v>0</v>
      </c>
      <c r="E19" s="589">
        <f t="shared" si="3"/>
        <v>0</v>
      </c>
      <c r="F19" s="589">
        <f t="shared" si="3"/>
        <v>0</v>
      </c>
      <c r="G19" s="589">
        <f t="shared" si="3"/>
        <v>0</v>
      </c>
      <c r="H19" s="589">
        <f t="shared" si="3"/>
        <v>4</v>
      </c>
      <c r="I19" s="589">
        <f t="shared" si="3"/>
        <v>10</v>
      </c>
      <c r="J19" s="589">
        <f t="shared" si="3"/>
        <v>1</v>
      </c>
      <c r="K19" s="589">
        <f t="shared" si="3"/>
        <v>72</v>
      </c>
      <c r="L19" s="589">
        <f t="shared" si="3"/>
        <v>5</v>
      </c>
      <c r="M19" s="589">
        <f t="shared" si="3"/>
        <v>0</v>
      </c>
      <c r="N19" s="589">
        <f t="shared" si="3"/>
        <v>8</v>
      </c>
      <c r="O19" s="589">
        <f t="shared" si="3"/>
        <v>5</v>
      </c>
      <c r="P19" s="589">
        <f t="shared" si="3"/>
        <v>471</v>
      </c>
      <c r="Q19" s="589">
        <f t="shared" si="3"/>
        <v>46</v>
      </c>
      <c r="R19" s="590">
        <f t="shared" si="0"/>
        <v>9.766454352441615</v>
      </c>
      <c r="S19" s="591">
        <f>(S11+S18)</f>
        <v>425</v>
      </c>
      <c r="T19" s="517"/>
    </row>
    <row r="20" spans="1:20" ht="15">
      <c r="A20" s="592"/>
      <c r="B20" s="593"/>
      <c r="C20" s="593"/>
      <c r="D20" s="593"/>
      <c r="E20" s="593"/>
      <c r="F20" s="593"/>
      <c r="G20" s="593"/>
      <c r="H20" s="593"/>
      <c r="I20" s="593"/>
      <c r="J20" s="593"/>
      <c r="K20" s="593"/>
      <c r="L20" s="593"/>
      <c r="M20" s="593"/>
      <c r="N20" s="593"/>
      <c r="O20" s="593"/>
      <c r="P20" s="593"/>
      <c r="Q20" s="593"/>
      <c r="R20" s="593"/>
      <c r="S20" s="594"/>
      <c r="T20" s="517"/>
    </row>
    <row r="21" spans="1:20" ht="20.25" customHeight="1">
      <c r="A21" s="595"/>
      <c r="B21" s="596"/>
      <c r="C21" s="596"/>
      <c r="D21" s="596"/>
      <c r="E21" s="596"/>
      <c r="F21" s="596"/>
      <c r="G21" s="596"/>
      <c r="H21" s="596"/>
      <c r="I21" s="596"/>
      <c r="J21" s="596"/>
      <c r="K21" s="596"/>
      <c r="L21" s="596"/>
      <c r="M21" s="596"/>
      <c r="N21" s="596"/>
      <c r="O21" s="596"/>
      <c r="P21" s="596"/>
      <c r="Q21" s="596"/>
      <c r="R21" s="596"/>
      <c r="S21" s="596"/>
      <c r="T21" s="517"/>
    </row>
    <row r="22" spans="1:20" ht="15">
      <c r="A22" s="581"/>
      <c r="B22" s="556"/>
      <c r="C22" s="556"/>
      <c r="D22" s="556"/>
      <c r="E22" s="556"/>
      <c r="F22" s="556"/>
      <c r="G22" s="556"/>
      <c r="H22" s="556"/>
      <c r="I22" s="556"/>
      <c r="J22" s="556"/>
      <c r="K22" s="556"/>
      <c r="L22" s="556"/>
      <c r="M22" s="556"/>
      <c r="N22" s="556"/>
      <c r="O22" s="556"/>
      <c r="P22" s="556"/>
      <c r="Q22" s="556"/>
      <c r="R22" s="582"/>
      <c r="S22" s="556"/>
      <c r="T22" s="517"/>
    </row>
    <row r="23" spans="1:20" ht="15">
      <c r="A23" s="597"/>
      <c r="B23" s="556"/>
      <c r="C23" s="556"/>
      <c r="D23" s="556"/>
      <c r="E23" s="556"/>
      <c r="F23" s="556"/>
      <c r="G23" s="556"/>
      <c r="H23" s="556"/>
      <c r="I23" s="556"/>
      <c r="J23" s="556"/>
      <c r="K23" s="556"/>
      <c r="L23" s="556"/>
      <c r="M23" s="556"/>
      <c r="N23" s="556"/>
      <c r="O23" s="556"/>
      <c r="P23" s="556"/>
      <c r="Q23" s="556"/>
      <c r="R23" s="582"/>
      <c r="S23" s="556"/>
      <c r="T23" s="517"/>
    </row>
    <row r="24" spans="1:20" ht="15">
      <c r="A24" s="598"/>
      <c r="B24" s="599"/>
      <c r="C24" s="599"/>
      <c r="D24" s="599"/>
      <c r="E24" s="599"/>
      <c r="F24" s="599"/>
      <c r="G24" s="599"/>
      <c r="H24" s="599"/>
      <c r="I24" s="599"/>
      <c r="J24" s="599"/>
      <c r="K24" s="599"/>
      <c r="L24" s="599"/>
      <c r="M24" s="599"/>
      <c r="N24" s="599"/>
      <c r="O24" s="599"/>
      <c r="P24" s="599"/>
      <c r="Q24" s="600"/>
      <c r="R24" s="601"/>
      <c r="S24" s="600"/>
      <c r="T24" s="517"/>
    </row>
    <row r="25" spans="1:19" ht="15">
      <c r="A25" s="602"/>
      <c r="B25" s="603"/>
      <c r="C25" s="604"/>
      <c r="D25" s="604"/>
      <c r="E25" s="604"/>
      <c r="F25" s="604"/>
      <c r="G25" s="604"/>
      <c r="H25" s="604"/>
      <c r="I25" s="604"/>
      <c r="J25" s="604"/>
      <c r="K25" s="604"/>
      <c r="L25" s="604"/>
      <c r="M25" s="604"/>
      <c r="N25" s="604"/>
      <c r="O25" s="604"/>
      <c r="P25" s="604"/>
      <c r="Q25" s="605"/>
      <c r="R25" s="582"/>
      <c r="S25" s="605"/>
    </row>
    <row r="26" spans="1:16" ht="15">
      <c r="A26" s="606"/>
      <c r="B26" s="606"/>
      <c r="C26" s="606"/>
      <c r="D26" s="606"/>
      <c r="E26" s="606"/>
      <c r="F26" s="606"/>
      <c r="G26" s="606"/>
      <c r="H26" s="606"/>
      <c r="I26" s="606"/>
      <c r="J26" s="606"/>
      <c r="K26" s="606"/>
      <c r="L26" s="606"/>
      <c r="M26" s="606"/>
      <c r="N26" s="606"/>
      <c r="O26" s="606"/>
      <c r="P26" s="606"/>
    </row>
    <row r="27" spans="1:16" ht="15">
      <c r="A27" s="606"/>
      <c r="B27" s="606"/>
      <c r="C27" s="606"/>
      <c r="D27" s="606"/>
      <c r="E27" s="606"/>
      <c r="F27" s="606"/>
      <c r="G27" s="606"/>
      <c r="H27" s="606"/>
      <c r="I27" s="606"/>
      <c r="J27" s="606"/>
      <c r="K27" s="606"/>
      <c r="L27" s="606"/>
      <c r="M27" s="606"/>
      <c r="N27" s="606"/>
      <c r="O27" s="606"/>
      <c r="P27" s="606"/>
    </row>
    <row r="28" spans="1:16" ht="15">
      <c r="A28" s="537"/>
      <c r="B28" s="606"/>
      <c r="C28" s="606"/>
      <c r="D28" s="606"/>
      <c r="E28" s="606"/>
      <c r="F28" s="606"/>
      <c r="G28" s="606"/>
      <c r="H28" s="606"/>
      <c r="I28" s="606"/>
      <c r="J28" s="606"/>
      <c r="K28" s="606"/>
      <c r="L28" s="606"/>
      <c r="M28" s="606"/>
      <c r="N28" s="606"/>
      <c r="O28" s="606"/>
      <c r="P28" s="606"/>
    </row>
    <row r="29" spans="1:16" ht="15">
      <c r="A29" s="606"/>
      <c r="B29" s="606"/>
      <c r="C29" s="606"/>
      <c r="D29" s="606"/>
      <c r="E29" s="606"/>
      <c r="F29" s="606"/>
      <c r="G29" s="606"/>
      <c r="H29" s="606"/>
      <c r="I29" s="606"/>
      <c r="J29" s="606"/>
      <c r="K29" s="606"/>
      <c r="L29" s="606"/>
      <c r="M29" s="606"/>
      <c r="N29" s="606"/>
      <c r="O29" s="606"/>
      <c r="P29" s="606"/>
    </row>
    <row r="30" spans="1:16" ht="15">
      <c r="A30" s="606"/>
      <c r="B30" s="606"/>
      <c r="C30" s="606"/>
      <c r="D30" s="606"/>
      <c r="E30" s="606"/>
      <c r="F30" s="606"/>
      <c r="G30" s="606"/>
      <c r="H30" s="606"/>
      <c r="I30" s="606"/>
      <c r="J30" s="606"/>
      <c r="K30" s="606"/>
      <c r="L30" s="606"/>
      <c r="M30" s="606"/>
      <c r="N30" s="606"/>
      <c r="O30" s="606"/>
      <c r="P30" s="606"/>
    </row>
    <row r="31" spans="1:22" ht="15">
      <c r="A31" s="606"/>
      <c r="B31" s="606"/>
      <c r="C31" s="606"/>
      <c r="D31" s="606"/>
      <c r="E31" s="606"/>
      <c r="F31" s="606"/>
      <c r="G31" s="606"/>
      <c r="H31" s="606"/>
      <c r="I31" s="606"/>
      <c r="J31" s="606"/>
      <c r="K31" s="606"/>
      <c r="L31" s="606"/>
      <c r="M31" s="606"/>
      <c r="N31" s="606"/>
      <c r="O31" s="606"/>
      <c r="P31" s="606"/>
      <c r="V31" s="209"/>
    </row>
    <row r="32" ht="12.75">
      <c r="R32" s="209"/>
    </row>
    <row r="33" ht="12.75">
      <c r="C33" s="19"/>
    </row>
  </sheetData>
  <sheetProtection selectLockedCells="1" selectUnlockedCells="1"/>
  <printOptions/>
  <pageMargins left="0.5902777777777778" right="0.5902777777777778" top="0.5902777777777778" bottom="0.5902777777777778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9"/>
  <sheetViews>
    <sheetView zoomScalePageLayoutView="0" workbookViewId="0" topLeftCell="A4">
      <selection activeCell="R14" sqref="R14"/>
    </sheetView>
  </sheetViews>
  <sheetFormatPr defaultColWidth="9.00390625" defaultRowHeight="12.75"/>
  <cols>
    <col min="1" max="1" width="5.375" style="0" customWidth="1"/>
    <col min="2" max="2" width="23.00390625" style="0" customWidth="1"/>
    <col min="3" max="3" width="7.00390625" style="0" customWidth="1"/>
    <col min="4" max="5" width="6.50390625" style="0" customWidth="1"/>
    <col min="6" max="6" width="6.125" style="0" customWidth="1"/>
    <col min="7" max="8" width="7.125" style="0" customWidth="1"/>
    <col min="9" max="9" width="8.125" style="0" customWidth="1"/>
    <col min="10" max="10" width="9.50390625" style="0" customWidth="1"/>
    <col min="11" max="11" width="8.125" style="0" customWidth="1"/>
    <col min="12" max="12" width="5.875" style="0" customWidth="1"/>
    <col min="13" max="13" width="5.00390625" style="0" customWidth="1"/>
    <col min="14" max="14" width="6.50390625" style="0" customWidth="1"/>
    <col min="15" max="15" width="6.625" style="0" customWidth="1"/>
    <col min="16" max="16" width="6.50390625" style="0" customWidth="1"/>
    <col min="17" max="17" width="7.375" style="0" customWidth="1"/>
    <col min="18" max="18" width="7.875" style="0" customWidth="1"/>
    <col min="19" max="19" width="5.50390625" style="0" customWidth="1"/>
    <col min="20" max="20" width="9.00390625" style="0" customWidth="1"/>
    <col min="22" max="22" width="6.875" style="0" customWidth="1"/>
    <col min="23" max="23" width="15.375" style="0" customWidth="1"/>
  </cols>
  <sheetData>
    <row r="1" spans="3:22" ht="15">
      <c r="C1" s="537" t="s">
        <v>140</v>
      </c>
      <c r="V1" t="s">
        <v>1</v>
      </c>
    </row>
    <row r="2" spans="7:9" ht="15">
      <c r="G2" s="607" t="s">
        <v>141</v>
      </c>
      <c r="H2" s="607"/>
      <c r="I2" s="56"/>
    </row>
    <row r="3" spans="1:18" ht="15">
      <c r="A3" s="608"/>
      <c r="B3" s="609" t="s">
        <v>142</v>
      </c>
      <c r="C3" s="610" t="s">
        <v>143</v>
      </c>
      <c r="D3" s="611"/>
      <c r="E3" s="611"/>
      <c r="F3" s="611"/>
      <c r="G3" s="611"/>
      <c r="H3" s="611"/>
      <c r="I3" s="611"/>
      <c r="J3" s="612"/>
      <c r="K3" s="613"/>
      <c r="L3" s="614" t="s">
        <v>144</v>
      </c>
      <c r="M3" s="611"/>
      <c r="N3" s="611"/>
      <c r="O3" s="611"/>
      <c r="P3" s="611"/>
      <c r="Q3" s="615"/>
      <c r="R3" s="616"/>
    </row>
    <row r="4" spans="1:22" ht="164.25">
      <c r="A4" s="617" t="s">
        <v>145</v>
      </c>
      <c r="B4" s="618"/>
      <c r="C4" s="619" t="s">
        <v>146</v>
      </c>
      <c r="D4" s="619" t="s">
        <v>147</v>
      </c>
      <c r="E4" s="619" t="s">
        <v>148</v>
      </c>
      <c r="F4" s="619" t="s">
        <v>149</v>
      </c>
      <c r="G4" s="619" t="s">
        <v>150</v>
      </c>
      <c r="H4" s="619" t="s">
        <v>151</v>
      </c>
      <c r="I4" s="619" t="s">
        <v>152</v>
      </c>
      <c r="J4" s="620" t="s">
        <v>153</v>
      </c>
      <c r="K4" s="621" t="s">
        <v>154</v>
      </c>
      <c r="L4" s="622" t="s">
        <v>155</v>
      </c>
      <c r="M4" s="623" t="s">
        <v>156</v>
      </c>
      <c r="N4" s="623" t="s">
        <v>157</v>
      </c>
      <c r="O4" s="623" t="s">
        <v>158</v>
      </c>
      <c r="P4" s="623" t="s">
        <v>159</v>
      </c>
      <c r="Q4" s="624" t="s">
        <v>153</v>
      </c>
      <c r="R4" s="625" t="s">
        <v>160</v>
      </c>
      <c r="S4" s="626"/>
      <c r="V4" t="s">
        <v>1</v>
      </c>
    </row>
    <row r="5" spans="1:18" ht="19.5" customHeight="1">
      <c r="A5" s="627">
        <v>1</v>
      </c>
      <c r="B5" s="628" t="s">
        <v>16</v>
      </c>
      <c r="C5" s="605"/>
      <c r="D5" s="605"/>
      <c r="E5" s="605"/>
      <c r="F5" s="605"/>
      <c r="G5" s="605"/>
      <c r="H5" s="605"/>
      <c r="I5" s="605"/>
      <c r="J5" s="629">
        <f aca="true" t="shared" si="0" ref="J5:J17">C5+D5+E5+F5+G5+H5+I5</f>
        <v>0</v>
      </c>
      <c r="K5" s="630"/>
      <c r="L5" s="631"/>
      <c r="M5" s="605"/>
      <c r="N5" s="605"/>
      <c r="O5" s="605"/>
      <c r="P5" s="605"/>
      <c r="Q5" s="632">
        <f aca="true" t="shared" si="1" ref="Q5:Q10">L5+M5+N5+O5+P5</f>
        <v>0</v>
      </c>
      <c r="R5" s="633"/>
    </row>
    <row r="6" spans="1:19" ht="17.25" customHeight="1">
      <c r="A6" s="627">
        <v>2</v>
      </c>
      <c r="B6" s="628" t="s">
        <v>17</v>
      </c>
      <c r="C6" s="634"/>
      <c r="D6" s="634"/>
      <c r="E6" s="634"/>
      <c r="F6" s="634"/>
      <c r="G6" s="634"/>
      <c r="H6" s="634"/>
      <c r="I6" s="634"/>
      <c r="J6" s="629">
        <f t="shared" si="0"/>
        <v>0</v>
      </c>
      <c r="K6" s="635"/>
      <c r="L6" s="636"/>
      <c r="M6" s="634"/>
      <c r="N6" s="634"/>
      <c r="O6" s="634"/>
      <c r="P6" s="634"/>
      <c r="Q6" s="637">
        <f t="shared" si="1"/>
        <v>0</v>
      </c>
      <c r="R6" s="638"/>
      <c r="S6" s="639"/>
    </row>
    <row r="7" spans="1:18" ht="16.5" customHeight="1">
      <c r="A7" s="627">
        <v>3</v>
      </c>
      <c r="B7" s="628" t="s">
        <v>18</v>
      </c>
      <c r="C7" s="605"/>
      <c r="D7" s="605"/>
      <c r="E7" s="605"/>
      <c r="F7" s="605"/>
      <c r="G7" s="605"/>
      <c r="H7" s="605"/>
      <c r="I7" s="605"/>
      <c r="J7" s="629">
        <f t="shared" si="0"/>
        <v>0</v>
      </c>
      <c r="K7" s="630"/>
      <c r="L7" s="631"/>
      <c r="M7" s="605"/>
      <c r="N7" s="605"/>
      <c r="O7" s="605"/>
      <c r="P7" s="605"/>
      <c r="Q7" s="640">
        <f t="shared" si="1"/>
        <v>0</v>
      </c>
      <c r="R7" s="641"/>
    </row>
    <row r="8" spans="1:19" ht="16.5" customHeight="1">
      <c r="A8" s="627">
        <v>4</v>
      </c>
      <c r="B8" s="628" t="s">
        <v>19</v>
      </c>
      <c r="C8" s="605"/>
      <c r="D8" s="605"/>
      <c r="E8" s="605"/>
      <c r="F8" s="605"/>
      <c r="G8" s="605"/>
      <c r="H8" s="605"/>
      <c r="I8" s="605"/>
      <c r="J8" s="629">
        <f t="shared" si="0"/>
        <v>0</v>
      </c>
      <c r="K8" s="630"/>
      <c r="L8" s="631"/>
      <c r="M8" s="605"/>
      <c r="N8" s="605"/>
      <c r="O8" s="605"/>
      <c r="P8" s="605"/>
      <c r="Q8" s="640">
        <f t="shared" si="1"/>
        <v>0</v>
      </c>
      <c r="R8" s="641"/>
      <c r="S8" s="639"/>
    </row>
    <row r="9" spans="1:18" ht="19.5" customHeight="1">
      <c r="A9" s="642">
        <v>5</v>
      </c>
      <c r="B9" s="643" t="s">
        <v>20</v>
      </c>
      <c r="C9" s="644"/>
      <c r="D9" s="644"/>
      <c r="E9" s="644"/>
      <c r="F9" s="644"/>
      <c r="G9" s="644"/>
      <c r="H9" s="644"/>
      <c r="I9" s="644"/>
      <c r="J9" s="629">
        <f t="shared" si="0"/>
        <v>0</v>
      </c>
      <c r="K9" s="645"/>
      <c r="L9" s="646"/>
      <c r="M9" s="644"/>
      <c r="N9" s="644"/>
      <c r="O9" s="644"/>
      <c r="P9" s="644"/>
      <c r="Q9" s="647">
        <f t="shared" si="1"/>
        <v>0</v>
      </c>
      <c r="R9" s="641"/>
    </row>
    <row r="10" spans="1:19" ht="30.75">
      <c r="A10" s="648"/>
      <c r="B10" s="649" t="s">
        <v>138</v>
      </c>
      <c r="C10" s="650">
        <f aca="true" t="shared" si="2" ref="C10:I10">SUM(C5:C9)</f>
        <v>0</v>
      </c>
      <c r="D10" s="650">
        <f t="shared" si="2"/>
        <v>0</v>
      </c>
      <c r="E10" s="650">
        <f t="shared" si="2"/>
        <v>0</v>
      </c>
      <c r="F10" s="650">
        <f t="shared" si="2"/>
        <v>0</v>
      </c>
      <c r="G10" s="650">
        <f t="shared" si="2"/>
        <v>0</v>
      </c>
      <c r="H10" s="650">
        <f t="shared" si="2"/>
        <v>0</v>
      </c>
      <c r="I10" s="650">
        <f t="shared" si="2"/>
        <v>0</v>
      </c>
      <c r="J10" s="629">
        <f t="shared" si="0"/>
        <v>0</v>
      </c>
      <c r="K10" s="651">
        <f aca="true" t="shared" si="3" ref="K10:P10">SUM(K5:K9)</f>
        <v>0</v>
      </c>
      <c r="L10" s="652">
        <f t="shared" si="3"/>
        <v>0</v>
      </c>
      <c r="M10" s="650">
        <f t="shared" si="3"/>
        <v>0</v>
      </c>
      <c r="N10" s="650">
        <f t="shared" si="3"/>
        <v>0</v>
      </c>
      <c r="O10" s="650">
        <f t="shared" si="3"/>
        <v>0</v>
      </c>
      <c r="P10" s="650">
        <f t="shared" si="3"/>
        <v>0</v>
      </c>
      <c r="Q10" s="632">
        <f t="shared" si="1"/>
        <v>0</v>
      </c>
      <c r="R10" s="628">
        <f>SUM(R5:R9)</f>
        <v>0</v>
      </c>
      <c r="S10" s="639"/>
    </row>
    <row r="11" spans="1:19" ht="21" customHeight="1">
      <c r="A11" s="627">
        <v>6</v>
      </c>
      <c r="B11" s="628" t="s">
        <v>22</v>
      </c>
      <c r="C11" s="653"/>
      <c r="D11" s="653"/>
      <c r="E11" s="653"/>
      <c r="F11" s="653"/>
      <c r="G11" s="653"/>
      <c r="H11" s="653"/>
      <c r="I11" s="653"/>
      <c r="J11" s="629">
        <f t="shared" si="0"/>
        <v>0</v>
      </c>
      <c r="K11" s="654"/>
      <c r="L11" s="655"/>
      <c r="M11" s="656"/>
      <c r="N11" s="656"/>
      <c r="O11" s="656"/>
      <c r="P11" s="656"/>
      <c r="Q11" s="657">
        <f aca="true" t="shared" si="4" ref="Q11:Q17">SUM(L11:P11)</f>
        <v>0</v>
      </c>
      <c r="R11" s="658"/>
      <c r="S11" s="639"/>
    </row>
    <row r="12" spans="1:19" ht="21" customHeight="1">
      <c r="A12" s="627">
        <v>7</v>
      </c>
      <c r="B12" s="628" t="s">
        <v>23</v>
      </c>
      <c r="C12" s="605"/>
      <c r="D12" s="605"/>
      <c r="E12" s="605"/>
      <c r="F12" s="605"/>
      <c r="G12" s="605"/>
      <c r="H12" s="605"/>
      <c r="I12" s="605"/>
      <c r="J12" s="629">
        <f t="shared" si="0"/>
        <v>0</v>
      </c>
      <c r="K12" s="630"/>
      <c r="L12" s="631"/>
      <c r="M12" s="605"/>
      <c r="N12" s="605"/>
      <c r="O12" s="605"/>
      <c r="P12" s="605"/>
      <c r="Q12" s="640">
        <f t="shared" si="4"/>
        <v>0</v>
      </c>
      <c r="R12" s="641"/>
      <c r="S12" s="639"/>
    </row>
    <row r="13" spans="1:19" ht="18.75" customHeight="1">
      <c r="A13" s="627">
        <v>8</v>
      </c>
      <c r="B13" s="628" t="s">
        <v>24</v>
      </c>
      <c r="C13" s="644"/>
      <c r="D13" s="644"/>
      <c r="E13" s="644"/>
      <c r="F13" s="644"/>
      <c r="G13" s="644"/>
      <c r="H13" s="644"/>
      <c r="I13" s="644"/>
      <c r="J13" s="659">
        <f t="shared" si="0"/>
        <v>0</v>
      </c>
      <c r="K13" s="645"/>
      <c r="L13" s="646"/>
      <c r="M13" s="644"/>
      <c r="N13" s="644"/>
      <c r="O13" s="644"/>
      <c r="P13" s="644"/>
      <c r="Q13" s="647">
        <f t="shared" si="4"/>
        <v>0</v>
      </c>
      <c r="R13" s="660"/>
      <c r="S13" s="639"/>
    </row>
    <row r="14" spans="1:19" ht="18.75" customHeight="1">
      <c r="A14" s="627"/>
      <c r="B14" s="628" t="s">
        <v>26</v>
      </c>
      <c r="C14" s="605"/>
      <c r="D14" s="605"/>
      <c r="E14" s="605"/>
      <c r="F14" s="605"/>
      <c r="G14" s="605"/>
      <c r="H14" s="605"/>
      <c r="I14" s="605"/>
      <c r="J14" s="629">
        <f t="shared" si="0"/>
        <v>0</v>
      </c>
      <c r="K14" s="661"/>
      <c r="L14" s="605"/>
      <c r="M14" s="605"/>
      <c r="N14" s="605"/>
      <c r="O14" s="605"/>
      <c r="P14" s="605"/>
      <c r="Q14" s="662">
        <f t="shared" si="4"/>
        <v>0</v>
      </c>
      <c r="R14" s="641"/>
      <c r="S14" s="639"/>
    </row>
    <row r="15" spans="1:19" ht="19.5" customHeight="1">
      <c r="A15" s="627"/>
      <c r="B15" s="628" t="s">
        <v>25</v>
      </c>
      <c r="C15" s="653"/>
      <c r="D15" s="653"/>
      <c r="E15" s="653"/>
      <c r="F15" s="653"/>
      <c r="G15" s="653"/>
      <c r="H15" s="653"/>
      <c r="I15" s="653"/>
      <c r="J15" s="629">
        <f t="shared" si="0"/>
        <v>0</v>
      </c>
      <c r="K15" s="663"/>
      <c r="L15" s="653"/>
      <c r="M15" s="653"/>
      <c r="N15" s="653"/>
      <c r="O15" s="653"/>
      <c r="P15" s="653"/>
      <c r="Q15" s="662">
        <f t="shared" si="4"/>
        <v>0</v>
      </c>
      <c r="R15" s="658"/>
      <c r="S15" s="639"/>
    </row>
    <row r="16" spans="1:19" ht="19.5" customHeight="1">
      <c r="A16" s="642">
        <v>9</v>
      </c>
      <c r="B16" s="643" t="s">
        <v>27</v>
      </c>
      <c r="C16" s="644">
        <v>46</v>
      </c>
      <c r="D16" s="644">
        <v>371</v>
      </c>
      <c r="E16" s="644">
        <v>72</v>
      </c>
      <c r="F16" s="644">
        <v>42</v>
      </c>
      <c r="G16" s="644">
        <v>7</v>
      </c>
      <c r="H16" s="644">
        <v>180</v>
      </c>
      <c r="I16" s="644">
        <v>283</v>
      </c>
      <c r="J16" s="629">
        <f t="shared" si="0"/>
        <v>1001</v>
      </c>
      <c r="K16" s="645">
        <v>50</v>
      </c>
      <c r="L16" s="646">
        <v>0</v>
      </c>
      <c r="M16" s="644">
        <v>2</v>
      </c>
      <c r="N16" s="644">
        <v>42</v>
      </c>
      <c r="O16" s="644">
        <v>0</v>
      </c>
      <c r="P16" s="644">
        <v>0</v>
      </c>
      <c r="Q16" s="647">
        <f t="shared" si="4"/>
        <v>44</v>
      </c>
      <c r="R16" s="641">
        <v>173</v>
      </c>
      <c r="S16" s="639"/>
    </row>
    <row r="17" spans="1:18" ht="20.25" customHeight="1">
      <c r="A17" s="1698" t="s">
        <v>75</v>
      </c>
      <c r="B17" s="1698"/>
      <c r="C17" s="664">
        <f aca="true" t="shared" si="5" ref="C17:I17">SUM(C11:C16)</f>
        <v>46</v>
      </c>
      <c r="D17" s="664">
        <f t="shared" si="5"/>
        <v>371</v>
      </c>
      <c r="E17" s="664">
        <f t="shared" si="5"/>
        <v>72</v>
      </c>
      <c r="F17" s="664">
        <f t="shared" si="5"/>
        <v>42</v>
      </c>
      <c r="G17" s="664">
        <f t="shared" si="5"/>
        <v>7</v>
      </c>
      <c r="H17" s="664">
        <f t="shared" si="5"/>
        <v>180</v>
      </c>
      <c r="I17" s="664">
        <f t="shared" si="5"/>
        <v>283</v>
      </c>
      <c r="J17" s="629">
        <f t="shared" si="0"/>
        <v>1001</v>
      </c>
      <c r="K17" s="665">
        <f aca="true" t="shared" si="6" ref="K17:P17">SUM(K11:K16)</f>
        <v>50</v>
      </c>
      <c r="L17" s="666">
        <f t="shared" si="6"/>
        <v>0</v>
      </c>
      <c r="M17" s="664">
        <f t="shared" si="6"/>
        <v>2</v>
      </c>
      <c r="N17" s="664">
        <f t="shared" si="6"/>
        <v>42</v>
      </c>
      <c r="O17" s="664">
        <f t="shared" si="6"/>
        <v>0</v>
      </c>
      <c r="P17" s="664">
        <f t="shared" si="6"/>
        <v>0</v>
      </c>
      <c r="Q17" s="662">
        <f t="shared" si="4"/>
        <v>44</v>
      </c>
      <c r="R17" s="643">
        <f>SUM(R11:R16)</f>
        <v>173</v>
      </c>
    </row>
    <row r="18" spans="1:18" ht="20.25" customHeight="1">
      <c r="A18" s="667"/>
      <c r="B18" s="668" t="s">
        <v>116</v>
      </c>
      <c r="C18" s="650">
        <f aca="true" t="shared" si="7" ref="C18:R18">(C10+C17)</f>
        <v>46</v>
      </c>
      <c r="D18" s="650">
        <f t="shared" si="7"/>
        <v>371</v>
      </c>
      <c r="E18" s="650">
        <f t="shared" si="7"/>
        <v>72</v>
      </c>
      <c r="F18" s="650">
        <f t="shared" si="7"/>
        <v>42</v>
      </c>
      <c r="G18" s="650">
        <f t="shared" si="7"/>
        <v>7</v>
      </c>
      <c r="H18" s="650">
        <f t="shared" si="7"/>
        <v>180</v>
      </c>
      <c r="I18" s="650">
        <f t="shared" si="7"/>
        <v>283</v>
      </c>
      <c r="J18" s="650">
        <f t="shared" si="7"/>
        <v>1001</v>
      </c>
      <c r="K18" s="650">
        <f t="shared" si="7"/>
        <v>50</v>
      </c>
      <c r="L18" s="650">
        <f t="shared" si="7"/>
        <v>0</v>
      </c>
      <c r="M18" s="650">
        <f t="shared" si="7"/>
        <v>2</v>
      </c>
      <c r="N18" s="650">
        <f t="shared" si="7"/>
        <v>42</v>
      </c>
      <c r="O18" s="650">
        <f t="shared" si="7"/>
        <v>0</v>
      </c>
      <c r="P18" s="650">
        <f t="shared" si="7"/>
        <v>0</v>
      </c>
      <c r="Q18" s="650">
        <f t="shared" si="7"/>
        <v>44</v>
      </c>
      <c r="R18" s="650">
        <f t="shared" si="7"/>
        <v>173</v>
      </c>
    </row>
    <row r="19" spans="1:18" ht="20.25" customHeight="1">
      <c r="A19" s="1699"/>
      <c r="B19" s="1699"/>
      <c r="C19" s="669"/>
      <c r="D19" s="669"/>
      <c r="E19" s="669"/>
      <c r="F19" s="669"/>
      <c r="G19" s="669"/>
      <c r="H19" s="669"/>
      <c r="I19" s="669"/>
      <c r="J19" s="669"/>
      <c r="K19" s="669"/>
      <c r="L19" s="669"/>
      <c r="M19" s="669"/>
      <c r="N19" s="669"/>
      <c r="O19" s="669"/>
      <c r="P19" s="669"/>
      <c r="Q19" s="669"/>
      <c r="R19" s="670"/>
    </row>
  </sheetData>
  <sheetProtection selectLockedCells="1" selectUnlockedCells="1"/>
  <mergeCells count="2">
    <mergeCell ref="A17:B17"/>
    <mergeCell ref="A19:B19"/>
  </mergeCells>
  <printOptions/>
  <pageMargins left="0.5902777777777778" right="0.5902777777777778" top="0.39375" bottom="0.39375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26"/>
  <sheetViews>
    <sheetView zoomScalePageLayoutView="0" workbookViewId="0" topLeftCell="A1">
      <selection activeCell="L14" sqref="L14"/>
    </sheetView>
  </sheetViews>
  <sheetFormatPr defaultColWidth="9.00390625" defaultRowHeight="12.75"/>
  <cols>
    <col min="1" max="1" width="23.875" style="0" customWidth="1"/>
    <col min="2" max="2" width="6.875" style="0" customWidth="1"/>
    <col min="3" max="3" width="7.00390625" style="0" customWidth="1"/>
    <col min="4" max="4" width="6.375" style="0" customWidth="1"/>
    <col min="5" max="5" width="6.125" style="0" customWidth="1"/>
    <col min="6" max="6" width="7.125" style="0" customWidth="1"/>
    <col min="7" max="7" width="9.50390625" style="0" customWidth="1"/>
    <col min="8" max="8" width="6.625" style="0" customWidth="1"/>
    <col min="9" max="9" width="6.50390625" style="0" customWidth="1"/>
    <col min="10" max="10" width="8.50390625" style="0" customWidth="1"/>
    <col min="11" max="11" width="5.625" style="0" customWidth="1"/>
    <col min="12" max="12" width="6.00390625" style="0" customWidth="1"/>
    <col min="13" max="13" width="5.00390625" style="0" customWidth="1"/>
    <col min="14" max="14" width="4.375" style="0" customWidth="1"/>
    <col min="15" max="15" width="8.00390625" style="0" customWidth="1"/>
  </cols>
  <sheetData>
    <row r="1" spans="1:14" ht="15">
      <c r="A1" s="607" t="s">
        <v>161</v>
      </c>
      <c r="B1" s="606"/>
      <c r="C1" s="606"/>
      <c r="D1" s="606"/>
      <c r="E1" s="606"/>
      <c r="F1" s="606"/>
      <c r="G1" s="606"/>
      <c r="H1" s="606"/>
      <c r="I1" s="606"/>
      <c r="J1" s="606"/>
      <c r="K1" s="606"/>
      <c r="L1" s="606"/>
      <c r="M1" s="606"/>
      <c r="N1" s="606"/>
    </row>
    <row r="2" spans="1:52" ht="84" customHeight="1">
      <c r="A2" s="671" t="s">
        <v>47</v>
      </c>
      <c r="B2" s="672" t="s">
        <v>162</v>
      </c>
      <c r="C2" s="672" t="s">
        <v>163</v>
      </c>
      <c r="D2" s="672" t="s">
        <v>164</v>
      </c>
      <c r="E2" s="673" t="s">
        <v>165</v>
      </c>
      <c r="F2" s="674" t="s">
        <v>94</v>
      </c>
      <c r="G2" s="675" t="s">
        <v>96</v>
      </c>
      <c r="H2" s="672" t="s">
        <v>166</v>
      </c>
      <c r="I2" s="672" t="s">
        <v>167</v>
      </c>
      <c r="J2" s="675" t="s">
        <v>168</v>
      </c>
      <c r="K2" s="672" t="s">
        <v>169</v>
      </c>
      <c r="L2" s="672" t="s">
        <v>170</v>
      </c>
      <c r="M2" s="676" t="s">
        <v>171</v>
      </c>
      <c r="N2" s="677" t="s">
        <v>172</v>
      </c>
      <c r="O2" s="678" t="s">
        <v>173</v>
      </c>
      <c r="P2" s="679"/>
      <c r="Q2" s="679"/>
      <c r="R2" s="679"/>
      <c r="S2" s="679"/>
      <c r="T2" s="679"/>
      <c r="U2" s="679"/>
      <c r="V2" s="679"/>
      <c r="W2" s="679"/>
      <c r="X2" s="679"/>
      <c r="Y2" s="679"/>
      <c r="Z2" s="679"/>
      <c r="AA2" s="679"/>
      <c r="AB2" s="679"/>
      <c r="AC2" s="679"/>
      <c r="AD2" s="679"/>
      <c r="AE2" s="679"/>
      <c r="AF2" s="679"/>
      <c r="AG2" s="679"/>
      <c r="AH2" s="679"/>
      <c r="AI2" s="679"/>
      <c r="AJ2" s="679"/>
      <c r="AK2" s="679"/>
      <c r="AL2" s="679"/>
      <c r="AM2" s="679"/>
      <c r="AN2" s="679"/>
      <c r="AO2" s="679"/>
      <c r="AP2" s="679"/>
      <c r="AQ2" s="679"/>
      <c r="AR2" s="679"/>
      <c r="AS2" s="679"/>
      <c r="AT2" s="679"/>
      <c r="AU2" s="679"/>
      <c r="AV2" s="679"/>
      <c r="AW2" s="679"/>
      <c r="AX2" s="679"/>
      <c r="AY2" s="679"/>
      <c r="AZ2" s="679"/>
    </row>
    <row r="3" spans="1:15" ht="15">
      <c r="A3" s="680" t="s">
        <v>16</v>
      </c>
      <c r="B3" s="681"/>
      <c r="C3" s="682"/>
      <c r="D3" s="682"/>
      <c r="E3" s="683"/>
      <c r="F3" s="684">
        <f aca="true" t="shared" si="0" ref="F3:F11">C3+D3+E3</f>
        <v>0</v>
      </c>
      <c r="G3" s="685" t="e">
        <f aca="true" t="shared" si="1" ref="G3:G11">F3/B3*100</f>
        <v>#DIV/0!</v>
      </c>
      <c r="H3" s="682"/>
      <c r="I3" s="682"/>
      <c r="J3" s="685" t="e">
        <f aca="true" t="shared" si="2" ref="J3:J16">I3/H3*100</f>
        <v>#DIV/0!</v>
      </c>
      <c r="K3" s="682"/>
      <c r="L3" s="682"/>
      <c r="M3" s="682"/>
      <c r="N3" s="686"/>
      <c r="O3" s="681"/>
    </row>
    <row r="4" spans="1:15" ht="13.5" customHeight="1">
      <c r="A4" s="680" t="s">
        <v>17</v>
      </c>
      <c r="B4" s="687"/>
      <c r="C4" s="688"/>
      <c r="D4" s="688"/>
      <c r="E4" s="689"/>
      <c r="F4" s="690">
        <f t="shared" si="0"/>
        <v>0</v>
      </c>
      <c r="G4" s="691" t="e">
        <f t="shared" si="1"/>
        <v>#DIV/0!</v>
      </c>
      <c r="H4" s="688"/>
      <c r="I4" s="688"/>
      <c r="J4" s="691" t="e">
        <f t="shared" si="2"/>
        <v>#DIV/0!</v>
      </c>
      <c r="K4" s="688"/>
      <c r="L4" s="688"/>
      <c r="M4" s="688"/>
      <c r="N4" s="692"/>
      <c r="O4" s="687"/>
    </row>
    <row r="5" spans="1:15" ht="15">
      <c r="A5" s="680" t="s">
        <v>18</v>
      </c>
      <c r="B5" s="693"/>
      <c r="C5" s="682"/>
      <c r="D5" s="682"/>
      <c r="E5" s="683"/>
      <c r="F5" s="684">
        <f t="shared" si="0"/>
        <v>0</v>
      </c>
      <c r="G5" s="685" t="e">
        <f t="shared" si="1"/>
        <v>#DIV/0!</v>
      </c>
      <c r="H5" s="682"/>
      <c r="I5" s="682"/>
      <c r="J5" s="685" t="e">
        <f t="shared" si="2"/>
        <v>#DIV/0!</v>
      </c>
      <c r="K5" s="682"/>
      <c r="L5" s="682"/>
      <c r="M5" s="682"/>
      <c r="N5" s="686"/>
      <c r="O5" s="693"/>
    </row>
    <row r="6" spans="1:15" ht="15">
      <c r="A6" s="680" t="s">
        <v>19</v>
      </c>
      <c r="B6" s="693"/>
      <c r="C6" s="682"/>
      <c r="D6" s="682"/>
      <c r="E6" s="683"/>
      <c r="F6" s="684">
        <f t="shared" si="0"/>
        <v>0</v>
      </c>
      <c r="G6" s="685" t="e">
        <f t="shared" si="1"/>
        <v>#DIV/0!</v>
      </c>
      <c r="H6" s="682"/>
      <c r="I6" s="682"/>
      <c r="J6" s="685" t="e">
        <f t="shared" si="2"/>
        <v>#DIV/0!</v>
      </c>
      <c r="K6" s="694"/>
      <c r="L6" s="682"/>
      <c r="M6" s="682"/>
      <c r="N6" s="686"/>
      <c r="O6" s="693"/>
    </row>
    <row r="7" spans="1:15" ht="15">
      <c r="A7" s="680" t="s">
        <v>20</v>
      </c>
      <c r="B7" s="693"/>
      <c r="C7" s="682"/>
      <c r="D7" s="682"/>
      <c r="E7" s="683"/>
      <c r="F7" s="684">
        <f t="shared" si="0"/>
        <v>0</v>
      </c>
      <c r="G7" s="685" t="e">
        <f t="shared" si="1"/>
        <v>#DIV/0!</v>
      </c>
      <c r="H7" s="682"/>
      <c r="I7" s="682"/>
      <c r="J7" s="685" t="e">
        <f t="shared" si="2"/>
        <v>#DIV/0!</v>
      </c>
      <c r="K7" s="682"/>
      <c r="L7" s="682"/>
      <c r="M7" s="682"/>
      <c r="N7" s="686"/>
      <c r="O7" s="693"/>
    </row>
    <row r="8" spans="1:15" ht="29.25" customHeight="1">
      <c r="A8" s="695" t="s">
        <v>174</v>
      </c>
      <c r="B8" s="696">
        <f>SUM(B3:B7)</f>
        <v>0</v>
      </c>
      <c r="C8" s="696">
        <f>SUM(C3:C7)</f>
        <v>0</v>
      </c>
      <c r="D8" s="696">
        <f>SUM(D3:D7)</f>
        <v>0</v>
      </c>
      <c r="E8" s="696">
        <f>SUM(E3:E7)</f>
        <v>0</v>
      </c>
      <c r="F8" s="697">
        <f t="shared" si="0"/>
        <v>0</v>
      </c>
      <c r="G8" s="698" t="e">
        <f t="shared" si="1"/>
        <v>#DIV/0!</v>
      </c>
      <c r="H8" s="696">
        <f>SUM(H4:H7)</f>
        <v>0</v>
      </c>
      <c r="I8" s="696">
        <f>SUM(I4:I7)</f>
        <v>0</v>
      </c>
      <c r="J8" s="698" t="e">
        <f t="shared" si="2"/>
        <v>#DIV/0!</v>
      </c>
      <c r="K8" s="696">
        <f>SUM(K4:K7)</f>
        <v>0</v>
      </c>
      <c r="L8" s="696">
        <f>SUM(L4:L7)</f>
        <v>0</v>
      </c>
      <c r="M8" s="696">
        <f>SUM(M4:M7)</f>
        <v>0</v>
      </c>
      <c r="N8" s="699">
        <f>SUM(N4:N7)</f>
        <v>0</v>
      </c>
      <c r="O8" s="693">
        <f>SUM(O3:O7)</f>
        <v>0</v>
      </c>
    </row>
    <row r="9" spans="1:15" ht="15">
      <c r="A9" s="680" t="s">
        <v>22</v>
      </c>
      <c r="B9" s="700"/>
      <c r="C9" s="701"/>
      <c r="D9" s="701"/>
      <c r="E9" s="702"/>
      <c r="F9" s="703">
        <f t="shared" si="0"/>
        <v>0</v>
      </c>
      <c r="G9" s="704" t="e">
        <f t="shared" si="1"/>
        <v>#DIV/0!</v>
      </c>
      <c r="H9" s="701"/>
      <c r="I9" s="701"/>
      <c r="J9" s="704" t="e">
        <f t="shared" si="2"/>
        <v>#DIV/0!</v>
      </c>
      <c r="K9" s="701"/>
      <c r="L9" s="701"/>
      <c r="M9" s="701"/>
      <c r="N9" s="705"/>
      <c r="O9" s="700"/>
    </row>
    <row r="10" spans="1:15" ht="15">
      <c r="A10" s="680" t="s">
        <v>23</v>
      </c>
      <c r="B10" s="693"/>
      <c r="C10" s="682"/>
      <c r="D10" s="682"/>
      <c r="E10" s="683"/>
      <c r="F10" s="684">
        <f t="shared" si="0"/>
        <v>0</v>
      </c>
      <c r="G10" s="706" t="e">
        <f t="shared" si="1"/>
        <v>#DIV/0!</v>
      </c>
      <c r="H10" s="682"/>
      <c r="I10" s="682"/>
      <c r="J10" s="685" t="e">
        <f t="shared" si="2"/>
        <v>#DIV/0!</v>
      </c>
      <c r="K10" s="682"/>
      <c r="L10" s="682"/>
      <c r="M10" s="682"/>
      <c r="N10" s="686"/>
      <c r="O10" s="693"/>
    </row>
    <row r="11" spans="1:15" ht="15">
      <c r="A11" s="680" t="s">
        <v>24</v>
      </c>
      <c r="B11" s="707"/>
      <c r="C11" s="708"/>
      <c r="D11" s="708"/>
      <c r="E11" s="709"/>
      <c r="F11" s="710">
        <f t="shared" si="0"/>
        <v>0</v>
      </c>
      <c r="G11" s="711" t="e">
        <f t="shared" si="1"/>
        <v>#DIV/0!</v>
      </c>
      <c r="H11" s="708"/>
      <c r="I11" s="708"/>
      <c r="J11" s="712" t="e">
        <f t="shared" si="2"/>
        <v>#DIV/0!</v>
      </c>
      <c r="K11" s="708">
        <v>0</v>
      </c>
      <c r="L11" s="708">
        <v>0</v>
      </c>
      <c r="M11" s="708">
        <v>0</v>
      </c>
      <c r="N11" s="713">
        <v>0</v>
      </c>
      <c r="O11" s="707"/>
    </row>
    <row r="12" spans="1:15" ht="15">
      <c r="A12" s="714" t="s">
        <v>26</v>
      </c>
      <c r="B12" s="641"/>
      <c r="C12" s="682"/>
      <c r="D12" s="682"/>
      <c r="E12" s="682"/>
      <c r="F12" s="706"/>
      <c r="G12" s="706"/>
      <c r="H12" s="682"/>
      <c r="I12" s="682"/>
      <c r="J12" s="685" t="e">
        <f t="shared" si="2"/>
        <v>#DIV/0!</v>
      </c>
      <c r="K12" s="682"/>
      <c r="L12" s="682"/>
      <c r="M12" s="682"/>
      <c r="N12" s="682"/>
      <c r="O12" s="641"/>
    </row>
    <row r="13" spans="1:15" ht="15">
      <c r="A13" s="680" t="s">
        <v>25</v>
      </c>
      <c r="B13" s="701"/>
      <c r="C13" s="701"/>
      <c r="D13" s="701"/>
      <c r="E13" s="701"/>
      <c r="F13" s="715"/>
      <c r="G13" s="704"/>
      <c r="H13" s="701"/>
      <c r="I13" s="701"/>
      <c r="J13" s="685" t="e">
        <f t="shared" si="2"/>
        <v>#DIV/0!</v>
      </c>
      <c r="K13" s="701"/>
      <c r="L13" s="701"/>
      <c r="M13" s="701"/>
      <c r="N13" s="701"/>
      <c r="O13" s="701"/>
    </row>
    <row r="14" spans="1:15" ht="15">
      <c r="A14" s="680" t="s">
        <v>27</v>
      </c>
      <c r="B14" s="693">
        <v>491</v>
      </c>
      <c r="C14" s="682">
        <v>68</v>
      </c>
      <c r="D14" s="682">
        <v>6</v>
      </c>
      <c r="E14" s="683">
        <v>12</v>
      </c>
      <c r="F14" s="710">
        <f>C14+D14+E14</f>
        <v>86</v>
      </c>
      <c r="G14" s="685">
        <f>F14/B14*100</f>
        <v>17.515274949083505</v>
      </c>
      <c r="H14" s="682">
        <v>253</v>
      </c>
      <c r="I14" s="682">
        <v>253</v>
      </c>
      <c r="J14" s="685">
        <f t="shared" si="2"/>
        <v>100</v>
      </c>
      <c r="K14" s="682">
        <v>2</v>
      </c>
      <c r="L14" s="682">
        <v>0</v>
      </c>
      <c r="M14" s="682">
        <v>0</v>
      </c>
      <c r="N14" s="686">
        <v>0</v>
      </c>
      <c r="O14" s="693">
        <v>471</v>
      </c>
    </row>
    <row r="15" spans="1:15" ht="15">
      <c r="A15" s="716" t="s">
        <v>75</v>
      </c>
      <c r="B15" s="717">
        <f>SUM(B9:B14)</f>
        <v>491</v>
      </c>
      <c r="C15" s="717">
        <f>SUM(C9:C14)</f>
        <v>68</v>
      </c>
      <c r="D15" s="717">
        <f>SUM(D9:D14)</f>
        <v>6</v>
      </c>
      <c r="E15" s="717">
        <f>SUM(E9:E14)</f>
        <v>12</v>
      </c>
      <c r="F15" s="718">
        <f>C15+D15+E15</f>
        <v>86</v>
      </c>
      <c r="G15" s="718">
        <f>F15/B15*100</f>
        <v>17.515274949083505</v>
      </c>
      <c r="H15" s="717">
        <f>SUM(H9:H14)</f>
        <v>253</v>
      </c>
      <c r="I15" s="717">
        <f>SUM(I9:I14)</f>
        <v>253</v>
      </c>
      <c r="J15" s="719">
        <f t="shared" si="2"/>
        <v>100</v>
      </c>
      <c r="K15" s="717">
        <f>SUM(K9:K14)</f>
        <v>2</v>
      </c>
      <c r="L15" s="717">
        <f>SUM(L9:L14)</f>
        <v>0</v>
      </c>
      <c r="M15" s="717">
        <f>SUM(M9:M14)</f>
        <v>0</v>
      </c>
      <c r="N15" s="720">
        <f>SUM(N9:N14)</f>
        <v>0</v>
      </c>
      <c r="O15" s="641">
        <f>SUM(O9:O14)</f>
        <v>471</v>
      </c>
    </row>
    <row r="16" spans="1:15" ht="15">
      <c r="A16" s="721" t="s">
        <v>116</v>
      </c>
      <c r="B16" s="722">
        <f>(B8+B15)</f>
        <v>491</v>
      </c>
      <c r="C16" s="722">
        <f>(C7+C14)</f>
        <v>68</v>
      </c>
      <c r="D16" s="722">
        <f>(D7+D14)</f>
        <v>6</v>
      </c>
      <c r="E16" s="722">
        <f>(E7+E14)</f>
        <v>12</v>
      </c>
      <c r="F16" s="722">
        <f>(F8+F15)</f>
        <v>86</v>
      </c>
      <c r="G16" s="698">
        <f>F16/B16*100</f>
        <v>17.515274949083505</v>
      </c>
      <c r="H16" s="722">
        <f>(H7+H14)</f>
        <v>253</v>
      </c>
      <c r="I16" s="722">
        <f>(I7+I14)</f>
        <v>253</v>
      </c>
      <c r="J16" s="698">
        <f t="shared" si="2"/>
        <v>100</v>
      </c>
      <c r="K16" s="722">
        <f>(K7+K14)</f>
        <v>2</v>
      </c>
      <c r="L16" s="722">
        <f>(L7+L14)</f>
        <v>0</v>
      </c>
      <c r="M16" s="722">
        <f>(M7+M14)</f>
        <v>0</v>
      </c>
      <c r="N16" s="722">
        <f>(N7+N14)</f>
        <v>0</v>
      </c>
      <c r="O16" s="722">
        <f>(O8+O15)</f>
        <v>471</v>
      </c>
    </row>
    <row r="17" spans="1:15" ht="15">
      <c r="A17" s="723"/>
      <c r="B17" s="722"/>
      <c r="C17" s="722"/>
      <c r="D17" s="722"/>
      <c r="E17" s="722"/>
      <c r="F17" s="722"/>
      <c r="G17" s="724"/>
      <c r="H17" s="722"/>
      <c r="I17" s="722"/>
      <c r="J17" s="725"/>
      <c r="K17" s="722"/>
      <c r="L17" s="722"/>
      <c r="M17" s="722"/>
      <c r="N17" s="722"/>
      <c r="O17" s="726"/>
    </row>
    <row r="18" spans="1:14" ht="15">
      <c r="A18" s="606"/>
      <c r="B18" s="606"/>
      <c r="C18" s="606"/>
      <c r="D18" s="606"/>
      <c r="E18" s="606"/>
      <c r="F18" s="606"/>
      <c r="G18" s="606"/>
      <c r="H18" s="606"/>
      <c r="I18" s="606"/>
      <c r="J18" s="606"/>
      <c r="K18" s="606"/>
      <c r="L18" s="606"/>
      <c r="M18" s="606"/>
      <c r="N18" s="606"/>
    </row>
    <row r="19" spans="1:14" ht="15">
      <c r="A19" s="606"/>
      <c r="B19" s="606"/>
      <c r="C19" s="606"/>
      <c r="D19" s="606"/>
      <c r="E19" s="606"/>
      <c r="F19" s="606"/>
      <c r="G19" s="606"/>
      <c r="H19" s="606"/>
      <c r="I19" s="606"/>
      <c r="J19" s="606"/>
      <c r="K19" s="606"/>
      <c r="L19" s="606"/>
      <c r="M19" s="606"/>
      <c r="N19" s="606"/>
    </row>
    <row r="26" spans="3:6" ht="12.75">
      <c r="C26" s="516"/>
      <c r="D26" s="516"/>
      <c r="E26" s="516"/>
      <c r="F26" s="516"/>
    </row>
  </sheetData>
  <sheetProtection selectLockedCells="1" selectUnlockedCells="1"/>
  <printOptions/>
  <pageMargins left="0.39375" right="0.39375" top="0.5902777777777778" bottom="0.5902777777777778" header="0.5118055555555555" footer="0.5118055555555555"/>
  <pageSetup horizontalDpi="300" verticalDpi="300" orientation="landscape" paperSize="11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F15" sqref="F15"/>
    </sheetView>
  </sheetViews>
  <sheetFormatPr defaultColWidth="9.00390625" defaultRowHeight="12.75"/>
  <cols>
    <col min="1" max="1" width="6.50390625" style="0" customWidth="1"/>
    <col min="2" max="2" width="23.50390625" style="0" customWidth="1"/>
    <col min="3" max="3" width="13.00390625" style="0" customWidth="1"/>
    <col min="4" max="4" width="14.50390625" style="0" customWidth="1"/>
    <col min="5" max="5" width="13.50390625" style="0" customWidth="1"/>
    <col min="6" max="6" width="11.50390625" style="0" customWidth="1"/>
  </cols>
  <sheetData>
    <row r="1" ht="15">
      <c r="B1" s="727"/>
    </row>
    <row r="3" spans="1:11" ht="46.5">
      <c r="A3" s="728" t="s">
        <v>145</v>
      </c>
      <c r="B3" s="729" t="s">
        <v>7</v>
      </c>
      <c r="C3" s="729" t="s">
        <v>175</v>
      </c>
      <c r="D3" s="729" t="s">
        <v>176</v>
      </c>
      <c r="E3" s="730" t="s">
        <v>177</v>
      </c>
      <c r="F3" s="731" t="s">
        <v>178</v>
      </c>
      <c r="G3" s="515"/>
      <c r="H3" s="732"/>
      <c r="I3" s="515"/>
      <c r="J3" s="515"/>
      <c r="K3" s="515"/>
    </row>
    <row r="4" spans="1:6" ht="21" customHeight="1">
      <c r="A4" s="733" t="s">
        <v>179</v>
      </c>
      <c r="B4" s="633" t="s">
        <v>16</v>
      </c>
      <c r="C4" s="734"/>
      <c r="D4" s="734"/>
      <c r="E4" s="735" t="e">
        <f aca="true" t="shared" si="0" ref="E4:E13">D4/C4*100</f>
        <v>#DIV/0!</v>
      </c>
      <c r="F4" s="604"/>
    </row>
    <row r="5" spans="1:6" ht="22.5" customHeight="1">
      <c r="A5" s="736" t="s">
        <v>180</v>
      </c>
      <c r="B5" s="641" t="s">
        <v>17</v>
      </c>
      <c r="C5" s="737"/>
      <c r="D5" s="737"/>
      <c r="E5" s="738" t="e">
        <f t="shared" si="0"/>
        <v>#DIV/0!</v>
      </c>
      <c r="F5" s="737"/>
    </row>
    <row r="6" spans="1:6" ht="24.75" customHeight="1">
      <c r="A6" s="736" t="s">
        <v>180</v>
      </c>
      <c r="B6" s="641" t="s">
        <v>18</v>
      </c>
      <c r="C6" s="739"/>
      <c r="D6" s="739"/>
      <c r="E6" s="738" t="e">
        <f t="shared" si="0"/>
        <v>#DIV/0!</v>
      </c>
      <c r="F6" s="605"/>
    </row>
    <row r="7" spans="1:6" ht="24" customHeight="1">
      <c r="A7" s="736" t="s">
        <v>181</v>
      </c>
      <c r="B7" s="641" t="s">
        <v>19</v>
      </c>
      <c r="C7" s="739"/>
      <c r="D7" s="739"/>
      <c r="E7" s="738" t="e">
        <f t="shared" si="0"/>
        <v>#DIV/0!</v>
      </c>
      <c r="F7" s="605"/>
    </row>
    <row r="8" spans="1:6" ht="27.75" customHeight="1">
      <c r="A8" s="740" t="s">
        <v>182</v>
      </c>
      <c r="B8" s="660" t="s">
        <v>20</v>
      </c>
      <c r="C8" s="644"/>
      <c r="D8" s="644"/>
      <c r="E8" s="741" t="e">
        <f t="shared" si="0"/>
        <v>#DIV/0!</v>
      </c>
      <c r="F8" s="605"/>
    </row>
    <row r="9" spans="1:6" ht="29.25" customHeight="1">
      <c r="A9" s="742"/>
      <c r="B9" s="649" t="s">
        <v>138</v>
      </c>
      <c r="C9" s="650">
        <f>SUM(C4:C8)</f>
        <v>0</v>
      </c>
      <c r="D9" s="650">
        <f>SUM(D4:D8)</f>
        <v>0</v>
      </c>
      <c r="E9" s="743" t="e">
        <f t="shared" si="0"/>
        <v>#DIV/0!</v>
      </c>
      <c r="F9" s="661">
        <f>SUM(F4:F8)</f>
        <v>0</v>
      </c>
    </row>
    <row r="10" spans="1:6" ht="30" customHeight="1">
      <c r="A10" s="744">
        <v>6</v>
      </c>
      <c r="B10" s="633" t="s">
        <v>183</v>
      </c>
      <c r="C10" s="745"/>
      <c r="D10" s="745"/>
      <c r="E10" s="746" t="e">
        <f t="shared" si="0"/>
        <v>#DIV/0!</v>
      </c>
      <c r="F10" s="745"/>
    </row>
    <row r="11" spans="1:6" ht="25.5" customHeight="1">
      <c r="A11" s="736">
        <v>7</v>
      </c>
      <c r="B11" s="641" t="s">
        <v>22</v>
      </c>
      <c r="C11" s="747"/>
      <c r="D11" s="747"/>
      <c r="E11" s="746" t="e">
        <f t="shared" si="0"/>
        <v>#DIV/0!</v>
      </c>
      <c r="F11" s="745"/>
    </row>
    <row r="12" spans="1:6" ht="26.25" customHeight="1">
      <c r="A12" s="736">
        <v>8</v>
      </c>
      <c r="B12" s="641" t="s">
        <v>23</v>
      </c>
      <c r="C12" s="605"/>
      <c r="D12" s="605"/>
      <c r="E12" s="738" t="e">
        <f t="shared" si="0"/>
        <v>#DIV/0!</v>
      </c>
      <c r="F12" s="605"/>
    </row>
    <row r="13" spans="1:6" ht="26.25" customHeight="1">
      <c r="A13" s="736">
        <v>9</v>
      </c>
      <c r="B13" s="641" t="s">
        <v>24</v>
      </c>
      <c r="C13" s="644"/>
      <c r="D13" s="644"/>
      <c r="E13" s="741" t="e">
        <f t="shared" si="0"/>
        <v>#DIV/0!</v>
      </c>
      <c r="F13" s="605"/>
    </row>
    <row r="14" spans="1:6" ht="26.25" customHeight="1">
      <c r="A14" s="736"/>
      <c r="B14" s="641" t="s">
        <v>26</v>
      </c>
      <c r="C14" s="605"/>
      <c r="D14" s="605"/>
      <c r="E14" s="748"/>
      <c r="F14" s="605"/>
    </row>
    <row r="15" spans="1:6" ht="22.5" customHeight="1">
      <c r="A15" s="736"/>
      <c r="B15" s="641" t="s">
        <v>25</v>
      </c>
      <c r="C15" s="749"/>
      <c r="D15" s="749"/>
      <c r="E15" s="746" t="e">
        <f>D15/C15*100</f>
        <v>#DIV/0!</v>
      </c>
      <c r="F15" s="745"/>
    </row>
    <row r="16" spans="1:6" ht="26.25" customHeight="1">
      <c r="A16" s="740">
        <v>10</v>
      </c>
      <c r="B16" s="660" t="s">
        <v>27</v>
      </c>
      <c r="C16" s="644">
        <v>404</v>
      </c>
      <c r="D16" s="644">
        <v>281</v>
      </c>
      <c r="E16" s="741">
        <f>D16/C16*100</f>
        <v>69.55445544554455</v>
      </c>
      <c r="F16" s="605">
        <v>253</v>
      </c>
    </row>
    <row r="17" spans="1:6" ht="27" customHeight="1">
      <c r="A17" s="661"/>
      <c r="B17" s="750" t="s">
        <v>75</v>
      </c>
      <c r="C17" s="661">
        <f>SUM(C10:C16)</f>
        <v>404</v>
      </c>
      <c r="D17" s="661">
        <f>SUM(D10:D16)</f>
        <v>281</v>
      </c>
      <c r="E17" s="748">
        <f>D17/C17*100</f>
        <v>69.55445544554455</v>
      </c>
      <c r="F17" s="661">
        <f>SUM(F10:F16)</f>
        <v>253</v>
      </c>
    </row>
    <row r="18" spans="1:6" ht="27" customHeight="1">
      <c r="A18" s="661"/>
      <c r="B18" s="750" t="s">
        <v>184</v>
      </c>
      <c r="C18" s="751">
        <f>(C9+C17)</f>
        <v>404</v>
      </c>
      <c r="D18" s="751">
        <f>(D9+D17)</f>
        <v>281</v>
      </c>
      <c r="E18" s="748">
        <f>D18/C18*100</f>
        <v>69.55445544554455</v>
      </c>
      <c r="F18" s="661">
        <f>(F9+F17)</f>
        <v>253</v>
      </c>
    </row>
    <row r="19" spans="1:6" ht="27" customHeight="1">
      <c r="A19" s="752"/>
      <c r="B19" s="753"/>
      <c r="C19" s="752"/>
      <c r="D19" s="752"/>
      <c r="E19" s="754"/>
      <c r="F19" s="644"/>
    </row>
    <row r="20" spans="1:6" ht="29.25" customHeight="1">
      <c r="A20" s="605"/>
      <c r="B20" s="755"/>
      <c r="C20" s="605"/>
      <c r="D20" s="605"/>
      <c r="E20" s="739"/>
      <c r="F20" s="605"/>
    </row>
    <row r="22" ht="12.75">
      <c r="K22" s="350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E24"/>
  <sheetViews>
    <sheetView zoomScalePageLayoutView="0" workbookViewId="0" topLeftCell="M1">
      <selection activeCell="AA16" sqref="AA16"/>
    </sheetView>
  </sheetViews>
  <sheetFormatPr defaultColWidth="9.00390625" defaultRowHeight="12.75"/>
  <cols>
    <col min="1" max="1" width="22.625" style="0" customWidth="1"/>
    <col min="2" max="3" width="5.875" style="0" customWidth="1"/>
    <col min="4" max="5" width="6.00390625" style="0" customWidth="1"/>
    <col min="6" max="6" width="5.50390625" style="0" customWidth="1"/>
    <col min="7" max="7" width="11.125" style="0" customWidth="1"/>
    <col min="8" max="8" width="7.625" style="0" customWidth="1"/>
    <col min="9" max="9" width="6.625" style="0" customWidth="1"/>
    <col min="10" max="10" width="5.625" style="0" customWidth="1"/>
    <col min="11" max="11" width="5.875" style="0" customWidth="1"/>
    <col min="12" max="12" width="6.375" style="0" customWidth="1"/>
    <col min="13" max="13" width="6.50390625" style="0" customWidth="1"/>
    <col min="14" max="14" width="8.00390625" style="0" customWidth="1"/>
    <col min="15" max="15" width="7.875" style="0" customWidth="1"/>
    <col min="16" max="17" width="6.375" style="0" customWidth="1"/>
    <col min="18" max="18" width="6.875" style="0" customWidth="1"/>
    <col min="19" max="19" width="6.125" style="0" customWidth="1"/>
    <col min="20" max="20" width="5.875" style="0" customWidth="1"/>
    <col min="21" max="21" width="7.125" style="0" customWidth="1"/>
    <col min="22" max="22" width="7.50390625" style="0" customWidth="1"/>
    <col min="23" max="24" width="6.375" style="0" customWidth="1"/>
    <col min="25" max="25" width="6.50390625" style="0" customWidth="1"/>
    <col min="26" max="26" width="5.875" style="0" customWidth="1"/>
    <col min="27" max="27" width="6.50390625" style="0" customWidth="1"/>
    <col min="28" max="28" width="7.00390625" style="0" customWidth="1"/>
    <col min="29" max="29" width="7.625" style="0" customWidth="1"/>
    <col min="30" max="30" width="7.50390625" style="0" customWidth="1"/>
  </cols>
  <sheetData>
    <row r="1" spans="1:19" s="211" customFormat="1" ht="12.75">
      <c r="A1" s="56" t="s">
        <v>185</v>
      </c>
      <c r="B1" s="756"/>
      <c r="C1" s="756"/>
      <c r="D1" s="756"/>
      <c r="E1" s="756"/>
      <c r="F1" s="756"/>
      <c r="G1" s="756"/>
      <c r="H1" s="756"/>
      <c r="I1" s="756"/>
      <c r="J1" s="756"/>
      <c r="K1" s="756"/>
      <c r="L1" s="756"/>
      <c r="M1" s="756"/>
      <c r="N1" s="756"/>
      <c r="O1" s="756"/>
      <c r="P1" s="756"/>
      <c r="Q1" s="756"/>
      <c r="R1" s="756"/>
      <c r="S1" s="756"/>
    </row>
    <row r="2" spans="1:19" s="211" customFormat="1" ht="12.75">
      <c r="A2" s="756"/>
      <c r="B2" s="756"/>
      <c r="C2" s="756"/>
      <c r="D2" s="756"/>
      <c r="E2" s="756"/>
      <c r="F2" s="56" t="s">
        <v>186</v>
      </c>
      <c r="G2" s="756"/>
      <c r="H2" s="756"/>
      <c r="I2" s="756"/>
      <c r="J2" s="756"/>
      <c r="K2" s="756"/>
      <c r="L2" s="756"/>
      <c r="M2" s="756"/>
      <c r="N2" s="756"/>
      <c r="O2" s="756"/>
      <c r="P2" s="756"/>
      <c r="Q2" s="756"/>
      <c r="R2" s="756"/>
      <c r="S2" s="756"/>
    </row>
    <row r="3" spans="1:57" s="211" customFormat="1" ht="15">
      <c r="A3" s="757"/>
      <c r="B3" s="758" t="s">
        <v>187</v>
      </c>
      <c r="C3" s="759"/>
      <c r="D3" s="759"/>
      <c r="E3" s="760"/>
      <c r="F3" s="760"/>
      <c r="G3" s="760"/>
      <c r="H3" s="761"/>
      <c r="I3" s="759" t="s">
        <v>188</v>
      </c>
      <c r="J3" s="759"/>
      <c r="K3" s="760"/>
      <c r="L3" s="760"/>
      <c r="M3" s="760"/>
      <c r="N3" s="760"/>
      <c r="O3" s="762"/>
      <c r="P3" s="758" t="s">
        <v>189</v>
      </c>
      <c r="Q3" s="759"/>
      <c r="R3" s="760"/>
      <c r="S3" s="760"/>
      <c r="T3" s="760"/>
      <c r="U3" s="760"/>
      <c r="V3" s="761"/>
      <c r="W3" s="763" t="s">
        <v>190</v>
      </c>
      <c r="X3" s="764"/>
      <c r="Y3" s="764"/>
      <c r="Z3" s="764"/>
      <c r="AA3" s="764"/>
      <c r="AB3" s="764"/>
      <c r="AC3" s="764"/>
      <c r="AD3" s="606"/>
      <c r="AG3" s="375"/>
      <c r="AH3" s="375"/>
      <c r="AI3" s="375"/>
      <c r="AJ3" s="375"/>
      <c r="AK3" s="375"/>
      <c r="AL3" s="375"/>
      <c r="AM3" s="375"/>
      <c r="AN3" s="375"/>
      <c r="AO3" s="375"/>
      <c r="AP3" s="375"/>
      <c r="AQ3" s="375"/>
      <c r="AR3" s="375"/>
      <c r="AS3" s="375"/>
      <c r="AT3" s="375"/>
      <c r="AU3" s="375"/>
      <c r="AV3" s="375"/>
      <c r="AW3" s="375"/>
      <c r="AX3" s="375"/>
      <c r="AY3" s="375"/>
      <c r="AZ3" s="375"/>
      <c r="BA3" s="375"/>
      <c r="BB3" s="375"/>
      <c r="BC3" s="375"/>
      <c r="BD3" s="375"/>
      <c r="BE3" s="375"/>
    </row>
    <row r="4" spans="1:54" s="211" customFormat="1" ht="95.25" customHeight="1">
      <c r="A4" s="757" t="s">
        <v>191</v>
      </c>
      <c r="B4" s="765" t="s">
        <v>192</v>
      </c>
      <c r="C4" s="766" t="s">
        <v>193</v>
      </c>
      <c r="D4" s="766" t="s">
        <v>194</v>
      </c>
      <c r="E4" s="767" t="s">
        <v>195</v>
      </c>
      <c r="F4" s="767" t="s">
        <v>196</v>
      </c>
      <c r="G4" s="767" t="s">
        <v>197</v>
      </c>
      <c r="H4" s="768" t="s">
        <v>198</v>
      </c>
      <c r="I4" s="769" t="s">
        <v>199</v>
      </c>
      <c r="J4" s="766" t="s">
        <v>193</v>
      </c>
      <c r="K4" s="767" t="s">
        <v>195</v>
      </c>
      <c r="L4" s="766" t="s">
        <v>194</v>
      </c>
      <c r="M4" s="767" t="s">
        <v>196</v>
      </c>
      <c r="N4" s="770" t="s">
        <v>197</v>
      </c>
      <c r="O4" s="771" t="s">
        <v>198</v>
      </c>
      <c r="P4" s="772" t="s">
        <v>199</v>
      </c>
      <c r="Q4" s="766" t="s">
        <v>193</v>
      </c>
      <c r="R4" s="770" t="s">
        <v>195</v>
      </c>
      <c r="S4" s="769" t="s">
        <v>194</v>
      </c>
      <c r="T4" s="770" t="s">
        <v>196</v>
      </c>
      <c r="U4" s="770" t="s">
        <v>197</v>
      </c>
      <c r="V4" s="773" t="s">
        <v>198</v>
      </c>
      <c r="W4" s="772" t="s">
        <v>199</v>
      </c>
      <c r="X4" s="766" t="s">
        <v>193</v>
      </c>
      <c r="Y4" s="770" t="s">
        <v>195</v>
      </c>
      <c r="Z4" s="769" t="s">
        <v>200</v>
      </c>
      <c r="AA4" s="770" t="s">
        <v>196</v>
      </c>
      <c r="AB4" s="770" t="s">
        <v>197</v>
      </c>
      <c r="AC4" s="773" t="s">
        <v>198</v>
      </c>
      <c r="AD4" s="606"/>
      <c r="AG4" s="774"/>
      <c r="AH4" s="774"/>
      <c r="AI4" s="774"/>
      <c r="AJ4" s="774"/>
      <c r="AK4" s="774"/>
      <c r="AL4" s="774"/>
      <c r="AM4" s="774"/>
      <c r="AN4" s="774"/>
      <c r="AO4" s="774"/>
      <c r="AP4" s="775"/>
      <c r="AQ4" s="775"/>
      <c r="AR4" s="775"/>
      <c r="AS4" s="775"/>
      <c r="AT4" s="775"/>
      <c r="AU4" s="775"/>
      <c r="AV4" s="775"/>
      <c r="AW4" s="775"/>
      <c r="AX4" s="775"/>
      <c r="AY4" s="775"/>
      <c r="AZ4" s="775"/>
      <c r="BA4" s="775"/>
      <c r="BB4" s="775"/>
    </row>
    <row r="5" spans="1:30" s="211" customFormat="1" ht="15">
      <c r="A5" s="776" t="s">
        <v>16</v>
      </c>
      <c r="B5" s="777"/>
      <c r="C5" s="778"/>
      <c r="D5" s="778"/>
      <c r="E5" s="779"/>
      <c r="F5" s="779"/>
      <c r="G5" s="780" t="e">
        <f aca="true" t="shared" si="0" ref="G5:G13">E5/B5*100</f>
        <v>#DIV/0!</v>
      </c>
      <c r="H5" s="781" t="e">
        <f aca="true" t="shared" si="1" ref="H5:H13">F5/B5*100</f>
        <v>#DIV/0!</v>
      </c>
      <c r="I5" s="782"/>
      <c r="J5" s="682"/>
      <c r="K5" s="682"/>
      <c r="L5" s="682"/>
      <c r="M5" s="682"/>
      <c r="N5" s="783" t="e">
        <f aca="true" t="shared" si="2" ref="N5:N17">K5/I5*100</f>
        <v>#DIV/0!</v>
      </c>
      <c r="O5" s="784" t="e">
        <f aca="true" t="shared" si="3" ref="O5:O18">M5/I5*100</f>
        <v>#DIV/0!</v>
      </c>
      <c r="P5" s="785"/>
      <c r="Q5" s="786"/>
      <c r="R5" s="787"/>
      <c r="S5" s="787"/>
      <c r="T5" s="787"/>
      <c r="U5" s="784" t="e">
        <f aca="true" t="shared" si="4" ref="U5:U17">R5/P5*100</f>
        <v>#DIV/0!</v>
      </c>
      <c r="V5" s="788" t="e">
        <f aca="true" t="shared" si="5" ref="V5:V18">T5/P5*100</f>
        <v>#DIV/0!</v>
      </c>
      <c r="W5" s="789"/>
      <c r="X5" s="786"/>
      <c r="Y5" s="787"/>
      <c r="Z5" s="787"/>
      <c r="AA5" s="787"/>
      <c r="AB5" s="783" t="e">
        <f aca="true" t="shared" si="6" ref="AB5:AB17">Y5/W5*100</f>
        <v>#DIV/0!</v>
      </c>
      <c r="AC5" s="788" t="e">
        <f aca="true" t="shared" si="7" ref="AC5:AC18">AA5/W5*100</f>
        <v>#DIV/0!</v>
      </c>
      <c r="AD5" s="606"/>
    </row>
    <row r="6" spans="1:30" s="211" customFormat="1" ht="15">
      <c r="A6" s="776" t="s">
        <v>17</v>
      </c>
      <c r="B6" s="777"/>
      <c r="C6" s="790"/>
      <c r="D6" s="790"/>
      <c r="E6" s="791"/>
      <c r="F6" s="791"/>
      <c r="G6" s="792" t="e">
        <f t="shared" si="0"/>
        <v>#DIV/0!</v>
      </c>
      <c r="H6" s="793" t="e">
        <f t="shared" si="1"/>
        <v>#DIV/0!</v>
      </c>
      <c r="I6" s="777"/>
      <c r="J6" s="790"/>
      <c r="K6" s="791"/>
      <c r="L6" s="791"/>
      <c r="M6" s="791"/>
      <c r="N6" s="794" t="e">
        <f t="shared" si="2"/>
        <v>#DIV/0!</v>
      </c>
      <c r="O6" s="795" t="e">
        <f t="shared" si="3"/>
        <v>#DIV/0!</v>
      </c>
      <c r="P6" s="796"/>
      <c r="Q6" s="790"/>
      <c r="R6" s="791"/>
      <c r="S6" s="791"/>
      <c r="T6" s="791"/>
      <c r="U6" s="795" t="e">
        <f t="shared" si="4"/>
        <v>#DIV/0!</v>
      </c>
      <c r="V6" s="797" t="e">
        <f t="shared" si="5"/>
        <v>#DIV/0!</v>
      </c>
      <c r="W6" s="798"/>
      <c r="X6" s="790"/>
      <c r="Y6" s="791"/>
      <c r="Z6" s="791"/>
      <c r="AA6" s="791"/>
      <c r="AB6" s="791" t="e">
        <f t="shared" si="6"/>
        <v>#DIV/0!</v>
      </c>
      <c r="AC6" s="797" t="e">
        <f t="shared" si="7"/>
        <v>#DIV/0!</v>
      </c>
      <c r="AD6" s="606"/>
    </row>
    <row r="7" spans="1:30" s="211" customFormat="1" ht="15">
      <c r="A7" s="680" t="s">
        <v>18</v>
      </c>
      <c r="B7" s="777"/>
      <c r="C7" s="799"/>
      <c r="D7" s="799"/>
      <c r="E7" s="682"/>
      <c r="F7" s="682"/>
      <c r="G7" s="800" t="e">
        <f t="shared" si="0"/>
        <v>#DIV/0!</v>
      </c>
      <c r="H7" s="788" t="e">
        <f t="shared" si="1"/>
        <v>#DIV/0!</v>
      </c>
      <c r="I7" s="782"/>
      <c r="J7" s="799"/>
      <c r="K7" s="682"/>
      <c r="L7" s="682"/>
      <c r="M7" s="682"/>
      <c r="N7" s="694" t="e">
        <f t="shared" si="2"/>
        <v>#DIV/0!</v>
      </c>
      <c r="O7" s="801" t="e">
        <f t="shared" si="3"/>
        <v>#DIV/0!</v>
      </c>
      <c r="P7" s="785"/>
      <c r="Q7" s="799"/>
      <c r="R7" s="682"/>
      <c r="S7" s="682"/>
      <c r="T7" s="682"/>
      <c r="U7" s="801" t="e">
        <f t="shared" si="4"/>
        <v>#DIV/0!</v>
      </c>
      <c r="V7" s="802" t="e">
        <f t="shared" si="5"/>
        <v>#DIV/0!</v>
      </c>
      <c r="W7" s="803"/>
      <c r="X7" s="799"/>
      <c r="Y7" s="682"/>
      <c r="Z7" s="682"/>
      <c r="AA7" s="682"/>
      <c r="AB7" s="694" t="e">
        <f t="shared" si="6"/>
        <v>#DIV/0!</v>
      </c>
      <c r="AC7" s="802" t="e">
        <f t="shared" si="7"/>
        <v>#DIV/0!</v>
      </c>
      <c r="AD7" s="606"/>
    </row>
    <row r="8" spans="1:30" s="211" customFormat="1" ht="15">
      <c r="A8" s="680" t="s">
        <v>19</v>
      </c>
      <c r="B8" s="777"/>
      <c r="C8" s="799"/>
      <c r="D8" s="799"/>
      <c r="E8" s="682"/>
      <c r="F8" s="682"/>
      <c r="G8" s="800" t="e">
        <f t="shared" si="0"/>
        <v>#DIV/0!</v>
      </c>
      <c r="H8" s="802" t="e">
        <f t="shared" si="1"/>
        <v>#DIV/0!</v>
      </c>
      <c r="I8" s="782"/>
      <c r="J8" s="799"/>
      <c r="K8" s="682"/>
      <c r="L8" s="682"/>
      <c r="M8" s="682"/>
      <c r="N8" s="694" t="e">
        <f t="shared" si="2"/>
        <v>#DIV/0!</v>
      </c>
      <c r="O8" s="801" t="e">
        <f t="shared" si="3"/>
        <v>#DIV/0!</v>
      </c>
      <c r="P8" s="785"/>
      <c r="Q8" s="799"/>
      <c r="R8" s="682"/>
      <c r="S8" s="682"/>
      <c r="T8" s="682"/>
      <c r="U8" s="801" t="e">
        <f t="shared" si="4"/>
        <v>#DIV/0!</v>
      </c>
      <c r="V8" s="802" t="e">
        <f t="shared" si="5"/>
        <v>#DIV/0!</v>
      </c>
      <c r="W8" s="803"/>
      <c r="X8" s="799"/>
      <c r="Y8" s="682"/>
      <c r="Z8" s="682"/>
      <c r="AA8" s="682"/>
      <c r="AB8" s="694" t="e">
        <f t="shared" si="6"/>
        <v>#DIV/0!</v>
      </c>
      <c r="AC8" s="802" t="e">
        <f t="shared" si="7"/>
        <v>#DIV/0!</v>
      </c>
      <c r="AD8" s="606"/>
    </row>
    <row r="9" spans="1:30" s="211" customFormat="1" ht="15">
      <c r="A9" s="804" t="s">
        <v>20</v>
      </c>
      <c r="B9" s="777"/>
      <c r="C9" s="805"/>
      <c r="D9" s="805"/>
      <c r="E9" s="806"/>
      <c r="F9" s="806"/>
      <c r="G9" s="807" t="e">
        <f t="shared" si="0"/>
        <v>#DIV/0!</v>
      </c>
      <c r="H9" s="802" t="e">
        <f t="shared" si="1"/>
        <v>#DIV/0!</v>
      </c>
      <c r="I9" s="782"/>
      <c r="J9" s="808"/>
      <c r="K9" s="708"/>
      <c r="L9" s="708"/>
      <c r="M9" s="708"/>
      <c r="N9" s="694" t="e">
        <f t="shared" si="2"/>
        <v>#DIV/0!</v>
      </c>
      <c r="O9" s="784" t="e">
        <f t="shared" si="3"/>
        <v>#DIV/0!</v>
      </c>
      <c r="P9" s="785"/>
      <c r="Q9" s="808"/>
      <c r="R9" s="708"/>
      <c r="S9" s="708"/>
      <c r="T9" s="708"/>
      <c r="U9" s="809" t="e">
        <f t="shared" si="4"/>
        <v>#DIV/0!</v>
      </c>
      <c r="V9" s="810" t="e">
        <f t="shared" si="5"/>
        <v>#DIV/0!</v>
      </c>
      <c r="W9" s="811"/>
      <c r="X9" s="808"/>
      <c r="Y9" s="708"/>
      <c r="Z9" s="708"/>
      <c r="AA9" s="708"/>
      <c r="AB9" s="708" t="e">
        <f t="shared" si="6"/>
        <v>#DIV/0!</v>
      </c>
      <c r="AC9" s="810" t="e">
        <f t="shared" si="7"/>
        <v>#DIV/0!</v>
      </c>
      <c r="AD9" s="606"/>
    </row>
    <row r="10" spans="1:30" s="211" customFormat="1" ht="30.75" customHeight="1">
      <c r="A10" s="695" t="s">
        <v>21</v>
      </c>
      <c r="B10" s="812">
        <f>SUM(B5:B9)</f>
        <v>0</v>
      </c>
      <c r="C10" s="812">
        <f>SUM(C5:C9)</f>
        <v>0</v>
      </c>
      <c r="D10" s="812">
        <f>SUM(D5:D9)</f>
        <v>0</v>
      </c>
      <c r="E10" s="813">
        <f>SUM(E5:E9)</f>
        <v>0</v>
      </c>
      <c r="F10" s="813">
        <f>SUM(F5:F9)</f>
        <v>0</v>
      </c>
      <c r="G10" s="814" t="e">
        <f t="shared" si="0"/>
        <v>#DIV/0!</v>
      </c>
      <c r="H10" s="815" t="e">
        <f t="shared" si="1"/>
        <v>#DIV/0!</v>
      </c>
      <c r="I10" s="696">
        <f>SUM(I5:I9)</f>
        <v>0</v>
      </c>
      <c r="J10" s="782">
        <f>SUM(J5:J9)</f>
        <v>0</v>
      </c>
      <c r="K10" s="696">
        <f>SUM(K5:K9)</f>
        <v>0</v>
      </c>
      <c r="L10" s="696">
        <f>SUM(L5:L9)</f>
        <v>0</v>
      </c>
      <c r="M10" s="816">
        <f>SUM(M5:M9)</f>
        <v>0</v>
      </c>
      <c r="N10" s="817" t="e">
        <f t="shared" si="2"/>
        <v>#DIV/0!</v>
      </c>
      <c r="O10" s="818" t="e">
        <f t="shared" si="3"/>
        <v>#DIV/0!</v>
      </c>
      <c r="P10" s="785">
        <f>SUM(P5:P9)</f>
        <v>0</v>
      </c>
      <c r="Q10" s="785">
        <f>SUM(Q5:Q9)</f>
        <v>0</v>
      </c>
      <c r="R10" s="696">
        <f>SUM(R5:R9)</f>
        <v>0</v>
      </c>
      <c r="S10" s="696">
        <f>SUM(S5:S9)</f>
        <v>0</v>
      </c>
      <c r="T10" s="696">
        <f>SUM(T5:T9)</f>
        <v>0</v>
      </c>
      <c r="U10" s="819" t="e">
        <f t="shared" si="4"/>
        <v>#DIV/0!</v>
      </c>
      <c r="V10" s="820" t="e">
        <f t="shared" si="5"/>
        <v>#DIV/0!</v>
      </c>
      <c r="W10" s="785">
        <f>SUM(W5:W9)</f>
        <v>0</v>
      </c>
      <c r="X10" s="785">
        <f>SUM(X5:X9)</f>
        <v>0</v>
      </c>
      <c r="Y10" s="696">
        <f>SUM(Y5:Y9)</f>
        <v>0</v>
      </c>
      <c r="Z10" s="696">
        <f>SUM(Z5:Z9)</f>
        <v>0</v>
      </c>
      <c r="AA10" s="696">
        <f>SUM(AA5:AA9)</f>
        <v>0</v>
      </c>
      <c r="AB10" s="696" t="e">
        <f t="shared" si="6"/>
        <v>#DIV/0!</v>
      </c>
      <c r="AC10" s="820" t="e">
        <f t="shared" si="7"/>
        <v>#DIV/0!</v>
      </c>
      <c r="AD10" s="606"/>
    </row>
    <row r="11" spans="1:30" s="211" customFormat="1" ht="15">
      <c r="A11" s="680" t="s">
        <v>22</v>
      </c>
      <c r="B11" s="821"/>
      <c r="C11" s="822"/>
      <c r="D11" s="822"/>
      <c r="E11" s="701"/>
      <c r="F11" s="823"/>
      <c r="G11" s="780" t="e">
        <f t="shared" si="0"/>
        <v>#DIV/0!</v>
      </c>
      <c r="H11" s="781" t="e">
        <f t="shared" si="1"/>
        <v>#DIV/0!</v>
      </c>
      <c r="I11" s="822"/>
      <c r="J11" s="822"/>
      <c r="K11" s="701"/>
      <c r="L11" s="701"/>
      <c r="M11" s="701"/>
      <c r="N11" s="824" t="e">
        <f t="shared" si="2"/>
        <v>#DIV/0!</v>
      </c>
      <c r="O11" s="825" t="e">
        <f t="shared" si="3"/>
        <v>#DIV/0!</v>
      </c>
      <c r="P11" s="821"/>
      <c r="Q11" s="822"/>
      <c r="R11" s="701"/>
      <c r="S11" s="701"/>
      <c r="T11" s="823"/>
      <c r="U11" s="825" t="e">
        <f t="shared" si="4"/>
        <v>#DIV/0!</v>
      </c>
      <c r="V11" s="826" t="e">
        <f t="shared" si="5"/>
        <v>#DIV/0!</v>
      </c>
      <c r="W11" s="821"/>
      <c r="X11" s="822"/>
      <c r="Y11" s="701"/>
      <c r="Z11" s="823"/>
      <c r="AA11" s="823"/>
      <c r="AB11" s="824" t="e">
        <f t="shared" si="6"/>
        <v>#DIV/0!</v>
      </c>
      <c r="AC11" s="826" t="e">
        <f t="shared" si="7"/>
        <v>#DIV/0!</v>
      </c>
      <c r="AD11" s="606"/>
    </row>
    <row r="12" spans="1:30" s="211" customFormat="1" ht="15">
      <c r="A12" s="680" t="s">
        <v>23</v>
      </c>
      <c r="B12" s="803"/>
      <c r="C12" s="799"/>
      <c r="D12" s="799"/>
      <c r="E12" s="682"/>
      <c r="F12" s="682"/>
      <c r="G12" s="792" t="e">
        <f t="shared" si="0"/>
        <v>#DIV/0!</v>
      </c>
      <c r="H12" s="793" t="e">
        <f t="shared" si="1"/>
        <v>#DIV/0!</v>
      </c>
      <c r="I12" s="799"/>
      <c r="J12" s="799"/>
      <c r="K12" s="682"/>
      <c r="L12" s="682"/>
      <c r="M12" s="682"/>
      <c r="N12" s="694" t="e">
        <f t="shared" si="2"/>
        <v>#DIV/0!</v>
      </c>
      <c r="O12" s="801" t="e">
        <f t="shared" si="3"/>
        <v>#DIV/0!</v>
      </c>
      <c r="P12" s="803"/>
      <c r="Q12" s="799"/>
      <c r="R12" s="682"/>
      <c r="S12" s="682"/>
      <c r="T12" s="682"/>
      <c r="U12" s="801" t="e">
        <f t="shared" si="4"/>
        <v>#DIV/0!</v>
      </c>
      <c r="V12" s="802" t="e">
        <f t="shared" si="5"/>
        <v>#DIV/0!</v>
      </c>
      <c r="W12" s="803"/>
      <c r="X12" s="799"/>
      <c r="Y12" s="682"/>
      <c r="Z12" s="682"/>
      <c r="AA12" s="682"/>
      <c r="AB12" s="694" t="e">
        <f t="shared" si="6"/>
        <v>#DIV/0!</v>
      </c>
      <c r="AC12" s="802" t="e">
        <f t="shared" si="7"/>
        <v>#DIV/0!</v>
      </c>
      <c r="AD12" s="606"/>
    </row>
    <row r="13" spans="1:30" s="211" customFormat="1" ht="15">
      <c r="A13" s="680" t="s">
        <v>24</v>
      </c>
      <c r="B13" s="811"/>
      <c r="C13" s="808"/>
      <c r="D13" s="808"/>
      <c r="E13" s="708"/>
      <c r="F13" s="708"/>
      <c r="G13" s="827" t="e">
        <f t="shared" si="0"/>
        <v>#DIV/0!</v>
      </c>
      <c r="H13" s="828" t="e">
        <f t="shared" si="1"/>
        <v>#DIV/0!</v>
      </c>
      <c r="I13" s="808"/>
      <c r="J13" s="808"/>
      <c r="K13" s="708"/>
      <c r="L13" s="708"/>
      <c r="M13" s="708"/>
      <c r="N13" s="829" t="e">
        <f t="shared" si="2"/>
        <v>#DIV/0!</v>
      </c>
      <c r="O13" s="809" t="e">
        <f t="shared" si="3"/>
        <v>#DIV/0!</v>
      </c>
      <c r="P13" s="811"/>
      <c r="Q13" s="808"/>
      <c r="R13" s="708"/>
      <c r="S13" s="708"/>
      <c r="T13" s="708"/>
      <c r="U13" s="809" t="e">
        <f t="shared" si="4"/>
        <v>#DIV/0!</v>
      </c>
      <c r="V13" s="810" t="e">
        <f t="shared" si="5"/>
        <v>#DIV/0!</v>
      </c>
      <c r="W13" s="811"/>
      <c r="X13" s="808"/>
      <c r="Y13" s="708"/>
      <c r="Z13" s="708"/>
      <c r="AA13" s="830"/>
      <c r="AB13" s="829" t="e">
        <f t="shared" si="6"/>
        <v>#DIV/0!</v>
      </c>
      <c r="AC13" s="810" t="e">
        <f t="shared" si="7"/>
        <v>#DIV/0!</v>
      </c>
      <c r="AD13" s="606"/>
    </row>
    <row r="14" spans="1:30" s="211" customFormat="1" ht="15">
      <c r="A14" s="714" t="s">
        <v>26</v>
      </c>
      <c r="B14" s="682"/>
      <c r="C14" s="682"/>
      <c r="D14" s="682"/>
      <c r="E14" s="682"/>
      <c r="F14" s="682"/>
      <c r="G14" s="800"/>
      <c r="H14" s="694"/>
      <c r="I14" s="682"/>
      <c r="J14" s="682"/>
      <c r="K14" s="682"/>
      <c r="L14" s="682"/>
      <c r="M14" s="682"/>
      <c r="N14" s="831" t="e">
        <f t="shared" si="2"/>
        <v>#DIV/0!</v>
      </c>
      <c r="O14" s="832" t="e">
        <f t="shared" si="3"/>
        <v>#DIV/0!</v>
      </c>
      <c r="P14" s="682"/>
      <c r="Q14" s="682"/>
      <c r="R14" s="682"/>
      <c r="S14" s="682"/>
      <c r="T14" s="682"/>
      <c r="U14" s="832" t="e">
        <f t="shared" si="4"/>
        <v>#DIV/0!</v>
      </c>
      <c r="V14" s="833" t="e">
        <f t="shared" si="5"/>
        <v>#DIV/0!</v>
      </c>
      <c r="W14" s="682"/>
      <c r="X14" s="682"/>
      <c r="Y14" s="682"/>
      <c r="Z14" s="682"/>
      <c r="AA14" s="682"/>
      <c r="AB14" s="831" t="e">
        <f t="shared" si="6"/>
        <v>#DIV/0!</v>
      </c>
      <c r="AC14" s="833" t="e">
        <f t="shared" si="7"/>
        <v>#DIV/0!</v>
      </c>
      <c r="AD14" s="606"/>
    </row>
    <row r="15" spans="1:30" s="211" customFormat="1" ht="15">
      <c r="A15" s="680" t="s">
        <v>25</v>
      </c>
      <c r="B15" s="789"/>
      <c r="C15" s="786"/>
      <c r="D15" s="786"/>
      <c r="E15" s="787"/>
      <c r="F15" s="787"/>
      <c r="G15" s="834" t="e">
        <f>E15/B15*100</f>
        <v>#DIV/0!</v>
      </c>
      <c r="H15" s="788" t="e">
        <f>F15/B15*100</f>
        <v>#DIV/0!</v>
      </c>
      <c r="I15" s="835"/>
      <c r="J15" s="786"/>
      <c r="K15" s="787"/>
      <c r="L15" s="787"/>
      <c r="M15" s="787"/>
      <c r="N15" s="831" t="e">
        <f t="shared" si="2"/>
        <v>#DIV/0!</v>
      </c>
      <c r="O15" s="832" t="e">
        <f t="shared" si="3"/>
        <v>#DIV/0!</v>
      </c>
      <c r="P15" s="812"/>
      <c r="Q15" s="786"/>
      <c r="R15" s="787"/>
      <c r="S15" s="787"/>
      <c r="T15" s="787"/>
      <c r="U15" s="832" t="e">
        <f t="shared" si="4"/>
        <v>#DIV/0!</v>
      </c>
      <c r="V15" s="833" t="e">
        <f t="shared" si="5"/>
        <v>#DIV/0!</v>
      </c>
      <c r="W15" s="789"/>
      <c r="X15" s="786"/>
      <c r="Y15" s="787"/>
      <c r="Z15" s="787"/>
      <c r="AA15" s="787"/>
      <c r="AB15" s="831" t="e">
        <f t="shared" si="6"/>
        <v>#DIV/0!</v>
      </c>
      <c r="AC15" s="833" t="e">
        <f t="shared" si="7"/>
        <v>#DIV/0!</v>
      </c>
      <c r="AD15" s="606"/>
    </row>
    <row r="16" spans="1:30" s="211" customFormat="1" ht="15">
      <c r="A16" s="804" t="s">
        <v>27</v>
      </c>
      <c r="B16" s="836">
        <v>2</v>
      </c>
      <c r="C16" s="837">
        <v>1</v>
      </c>
      <c r="D16" s="837">
        <v>0</v>
      </c>
      <c r="E16" s="643">
        <v>2</v>
      </c>
      <c r="F16" s="643">
        <v>2</v>
      </c>
      <c r="G16" s="807">
        <f>E16/B16*100</f>
        <v>100</v>
      </c>
      <c r="H16" s="802">
        <f>F16/B16*100</f>
        <v>100</v>
      </c>
      <c r="I16" s="838">
        <v>3</v>
      </c>
      <c r="J16" s="838">
        <v>0</v>
      </c>
      <c r="K16" s="643">
        <v>3</v>
      </c>
      <c r="L16" s="643">
        <v>0</v>
      </c>
      <c r="M16" s="643">
        <v>0</v>
      </c>
      <c r="N16" s="831">
        <f t="shared" si="2"/>
        <v>100</v>
      </c>
      <c r="O16" s="832">
        <f t="shared" si="3"/>
        <v>0</v>
      </c>
      <c r="P16" s="839">
        <v>4</v>
      </c>
      <c r="Q16" s="838">
        <v>0</v>
      </c>
      <c r="R16" s="643">
        <v>4</v>
      </c>
      <c r="S16" s="643">
        <v>1</v>
      </c>
      <c r="T16" s="643">
        <v>3</v>
      </c>
      <c r="U16" s="832">
        <f t="shared" si="4"/>
        <v>100</v>
      </c>
      <c r="V16" s="833">
        <f t="shared" si="5"/>
        <v>75</v>
      </c>
      <c r="W16" s="836">
        <v>18</v>
      </c>
      <c r="X16" s="837">
        <v>0</v>
      </c>
      <c r="Y16" s="643">
        <v>18</v>
      </c>
      <c r="Z16" s="643">
        <v>5</v>
      </c>
      <c r="AA16" s="643">
        <v>10</v>
      </c>
      <c r="AB16" s="831">
        <f t="shared" si="6"/>
        <v>100</v>
      </c>
      <c r="AC16" s="833">
        <f t="shared" si="7"/>
        <v>55.55555555555556</v>
      </c>
      <c r="AD16" s="606"/>
    </row>
    <row r="17" spans="1:30" s="211" customFormat="1" ht="30" customHeight="1">
      <c r="A17" s="695" t="s">
        <v>75</v>
      </c>
      <c r="B17" s="785">
        <f>SUM(B11:B16)</f>
        <v>2</v>
      </c>
      <c r="C17" s="785">
        <f>SUM(C11:C16)</f>
        <v>1</v>
      </c>
      <c r="D17" s="785">
        <f>SUM(D11:D16)</f>
        <v>0</v>
      </c>
      <c r="E17" s="696">
        <f>SUM(E11:E16)</f>
        <v>2</v>
      </c>
      <c r="F17" s="696">
        <f>SUM(F11:F16)</f>
        <v>2</v>
      </c>
      <c r="G17" s="840">
        <f>E17/B17*100</f>
        <v>100</v>
      </c>
      <c r="H17" s="820">
        <f>F17/B17*100</f>
        <v>100</v>
      </c>
      <c r="I17" s="782">
        <f>SUM(I11:I16)</f>
        <v>3</v>
      </c>
      <c r="J17" s="782">
        <f>SUM(J11:J16)</f>
        <v>0</v>
      </c>
      <c r="K17" s="696">
        <f>SUM(K11:K16)</f>
        <v>3</v>
      </c>
      <c r="L17" s="696">
        <f>SUM(L11:L16)</f>
        <v>0</v>
      </c>
      <c r="M17" s="696">
        <f>SUM(M11:M16)</f>
        <v>0</v>
      </c>
      <c r="N17" s="840">
        <f t="shared" si="2"/>
        <v>100</v>
      </c>
      <c r="O17" s="819">
        <f t="shared" si="3"/>
        <v>0</v>
      </c>
      <c r="P17" s="785">
        <f>SUM(P11:P16)</f>
        <v>4</v>
      </c>
      <c r="Q17" s="785">
        <f>SUM(Q11:Q16)</f>
        <v>0</v>
      </c>
      <c r="R17" s="696">
        <f>SUM(R11:R16)</f>
        <v>4</v>
      </c>
      <c r="S17" s="696">
        <f>SUM(S11:S16)</f>
        <v>1</v>
      </c>
      <c r="T17" s="696">
        <f>SUM(T11:T16)</f>
        <v>3</v>
      </c>
      <c r="U17" s="841">
        <f t="shared" si="4"/>
        <v>100</v>
      </c>
      <c r="V17" s="842">
        <f t="shared" si="5"/>
        <v>75</v>
      </c>
      <c r="W17" s="785">
        <f>SUM(W11:W16)</f>
        <v>18</v>
      </c>
      <c r="X17" s="785">
        <f>SUM(X11:X16)</f>
        <v>0</v>
      </c>
      <c r="Y17" s="696">
        <f>SUM(Y11:Y16)</f>
        <v>18</v>
      </c>
      <c r="Z17" s="696">
        <f>SUM(Z11:Z16)</f>
        <v>5</v>
      </c>
      <c r="AA17" s="696">
        <f>SUM(AA11:AA16)</f>
        <v>10</v>
      </c>
      <c r="AB17" s="717">
        <f t="shared" si="6"/>
        <v>100</v>
      </c>
      <c r="AC17" s="842">
        <f t="shared" si="7"/>
        <v>55.55555555555556</v>
      </c>
      <c r="AD17" s="606"/>
    </row>
    <row r="18" spans="1:30" s="211" customFormat="1" ht="30" customHeight="1">
      <c r="A18" s="716" t="s">
        <v>184</v>
      </c>
      <c r="B18" s="843">
        <f>(B10+B17)</f>
        <v>2</v>
      </c>
      <c r="C18" s="843">
        <f>(C10+C17)</f>
        <v>1</v>
      </c>
      <c r="D18" s="843">
        <f>(D10+D17)</f>
        <v>0</v>
      </c>
      <c r="E18" s="843">
        <f>(E10+E17)</f>
        <v>2</v>
      </c>
      <c r="F18" s="843">
        <f>(F10+F17)</f>
        <v>2</v>
      </c>
      <c r="G18" s="840">
        <f>D18/B18*100</f>
        <v>0</v>
      </c>
      <c r="H18" s="820">
        <f>F18/B18*100</f>
        <v>100</v>
      </c>
      <c r="I18" s="843">
        <f>(I10+I17)</f>
        <v>3</v>
      </c>
      <c r="J18" s="843">
        <f>(J9+J16)</f>
        <v>0</v>
      </c>
      <c r="K18" s="843">
        <f>(K10+K17)</f>
        <v>3</v>
      </c>
      <c r="L18" s="843">
        <f>(L10+L17)</f>
        <v>0</v>
      </c>
      <c r="M18" s="843">
        <f>(M10+M17)</f>
        <v>0</v>
      </c>
      <c r="N18" s="840">
        <f>L18/I18*100</f>
        <v>0</v>
      </c>
      <c r="O18" s="819">
        <f t="shared" si="3"/>
        <v>0</v>
      </c>
      <c r="P18" s="843">
        <f>(P10+P17)</f>
        <v>4</v>
      </c>
      <c r="Q18" s="843">
        <f>(Q10+Q17)</f>
        <v>0</v>
      </c>
      <c r="R18" s="843">
        <f>(R10+R17)</f>
        <v>4</v>
      </c>
      <c r="S18" s="843">
        <f>(S10+S17)</f>
        <v>1</v>
      </c>
      <c r="T18" s="843">
        <f>(T10+T17)</f>
        <v>3</v>
      </c>
      <c r="U18" s="840">
        <f>S18/P18*100</f>
        <v>25</v>
      </c>
      <c r="V18" s="820">
        <f t="shared" si="5"/>
        <v>75</v>
      </c>
      <c r="W18" s="844">
        <f>(W10+W17)</f>
        <v>18</v>
      </c>
      <c r="X18" s="843">
        <f>(X10+X17)</f>
        <v>0</v>
      </c>
      <c r="Y18" s="843">
        <f>(Y10+Y17)</f>
        <v>18</v>
      </c>
      <c r="Z18" s="843">
        <f>(Z10+Z17)</f>
        <v>5</v>
      </c>
      <c r="AA18" s="843">
        <f>(AA10+AA17)</f>
        <v>10</v>
      </c>
      <c r="AB18" s="840">
        <f>Z18/W18*100</f>
        <v>27.77777777777778</v>
      </c>
      <c r="AC18" s="820">
        <f t="shared" si="7"/>
        <v>55.55555555555556</v>
      </c>
      <c r="AD18" s="606"/>
    </row>
    <row r="19" spans="1:30" s="211" customFormat="1" ht="30" customHeight="1">
      <c r="A19" s="716"/>
      <c r="B19" s="843"/>
      <c r="C19" s="843"/>
      <c r="D19" s="843"/>
      <c r="E19" s="843"/>
      <c r="F19" s="843"/>
      <c r="G19" s="843"/>
      <c r="H19" s="843"/>
      <c r="I19" s="843"/>
      <c r="J19" s="843"/>
      <c r="K19" s="843"/>
      <c r="L19" s="843"/>
      <c r="M19" s="843"/>
      <c r="N19" s="843"/>
      <c r="O19" s="843"/>
      <c r="P19" s="843"/>
      <c r="Q19" s="843"/>
      <c r="R19" s="843"/>
      <c r="S19" s="843"/>
      <c r="T19" s="843"/>
      <c r="U19" s="845"/>
      <c r="V19" s="845"/>
      <c r="W19" s="843"/>
      <c r="X19" s="843"/>
      <c r="Y19" s="843"/>
      <c r="Z19" s="843"/>
      <c r="AA19" s="843"/>
      <c r="AB19" s="845"/>
      <c r="AC19" s="845"/>
      <c r="AD19" s="606"/>
    </row>
    <row r="20" spans="1:30" s="211" customFormat="1" ht="18.75" customHeight="1">
      <c r="A20" s="846"/>
      <c r="B20" s="755"/>
      <c r="C20" s="755"/>
      <c r="D20" s="755"/>
      <c r="E20" s="755"/>
      <c r="F20" s="755"/>
      <c r="G20" s="847"/>
      <c r="H20" s="847"/>
      <c r="I20" s="755"/>
      <c r="J20" s="755"/>
      <c r="K20" s="755"/>
      <c r="L20" s="755"/>
      <c r="M20" s="755"/>
      <c r="N20" s="847"/>
      <c r="O20" s="847"/>
      <c r="P20" s="755"/>
      <c r="Q20" s="755"/>
      <c r="R20" s="755"/>
      <c r="S20" s="755"/>
      <c r="T20" s="755"/>
      <c r="U20" s="847"/>
      <c r="V20" s="847"/>
      <c r="W20" s="755"/>
      <c r="X20" s="755"/>
      <c r="Y20" s="755"/>
      <c r="Z20" s="755"/>
      <c r="AA20" s="755"/>
      <c r="AB20" s="847"/>
      <c r="AC20" s="847"/>
      <c r="AD20" s="606"/>
    </row>
    <row r="21" spans="1:30" s="211" customFormat="1" ht="15">
      <c r="A21" s="848"/>
      <c r="B21" s="849"/>
      <c r="C21" s="849"/>
      <c r="D21" s="849"/>
      <c r="E21" s="849"/>
      <c r="F21" s="849"/>
      <c r="G21" s="850"/>
      <c r="H21" s="851"/>
      <c r="I21" s="849"/>
      <c r="J21" s="849"/>
      <c r="K21" s="849"/>
      <c r="L21" s="849"/>
      <c r="M21" s="849"/>
      <c r="N21" s="850"/>
      <c r="O21" s="852"/>
      <c r="P21" s="849"/>
      <c r="Q21" s="849"/>
      <c r="R21" s="849"/>
      <c r="S21" s="849"/>
      <c r="T21" s="849"/>
      <c r="U21" s="852"/>
      <c r="V21" s="851"/>
      <c r="W21" s="849"/>
      <c r="X21" s="849"/>
      <c r="Y21" s="849"/>
      <c r="Z21" s="849"/>
      <c r="AA21" s="849"/>
      <c r="AB21" s="850"/>
      <c r="AC21" s="851"/>
      <c r="AD21" s="606"/>
    </row>
    <row r="22" spans="1:30" s="211" customFormat="1" ht="15">
      <c r="A22" s="853"/>
      <c r="B22" s="755"/>
      <c r="C22" s="755"/>
      <c r="D22" s="755"/>
      <c r="E22" s="755"/>
      <c r="F22" s="755"/>
      <c r="G22" s="847"/>
      <c r="H22" s="847"/>
      <c r="I22" s="755"/>
      <c r="J22" s="755"/>
      <c r="K22" s="755"/>
      <c r="L22" s="755"/>
      <c r="M22" s="755"/>
      <c r="N22" s="847"/>
      <c r="O22" s="847"/>
      <c r="P22" s="755"/>
      <c r="Q22" s="755"/>
      <c r="R22" s="755"/>
      <c r="S22" s="755"/>
      <c r="T22" s="755"/>
      <c r="U22" s="847"/>
      <c r="V22" s="847"/>
      <c r="W22" s="755"/>
      <c r="X22" s="755"/>
      <c r="Y22" s="755"/>
      <c r="Z22" s="755"/>
      <c r="AA22" s="755"/>
      <c r="AB22" s="847"/>
      <c r="AC22" s="847"/>
      <c r="AD22" s="606"/>
    </row>
    <row r="23" spans="1:30" ht="15">
      <c r="A23" s="854"/>
      <c r="B23" s="855"/>
      <c r="C23" s="855"/>
      <c r="D23" s="855"/>
      <c r="E23" s="855"/>
      <c r="F23" s="855"/>
      <c r="G23" s="856"/>
      <c r="H23" s="857"/>
      <c r="I23" s="855"/>
      <c r="J23" s="855"/>
      <c r="K23" s="855"/>
      <c r="L23" s="855"/>
      <c r="M23" s="855"/>
      <c r="N23" s="856"/>
      <c r="O23" s="858"/>
      <c r="P23" s="855"/>
      <c r="Q23" s="855"/>
      <c r="R23" s="855"/>
      <c r="S23" s="855"/>
      <c r="T23" s="855"/>
      <c r="U23" s="858"/>
      <c r="V23" s="857"/>
      <c r="W23" s="855"/>
      <c r="X23" s="859"/>
      <c r="Y23" s="855"/>
      <c r="Z23" s="855"/>
      <c r="AA23" s="855"/>
      <c r="AB23" s="860"/>
      <c r="AC23" s="857"/>
      <c r="AD23" s="606"/>
    </row>
    <row r="24" spans="1:28" ht="15">
      <c r="A24" t="s">
        <v>1</v>
      </c>
      <c r="AB24" s="861"/>
    </row>
  </sheetData>
  <sheetProtection selectLockedCells="1" selectUnlockedCells="1"/>
  <printOptions/>
  <pageMargins left="0" right="0" top="0.5902777777777778" bottom="0.5902777777777778" header="0.5118055555555555" footer="0.5118055555555555"/>
  <pageSetup horizontalDpi="300" verticalDpi="300" orientation="landscape" paperSize="9" scale="1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</dc:creator>
  <cp:keywords/>
  <dc:description/>
  <cp:lastModifiedBy>2</cp:lastModifiedBy>
  <dcterms:created xsi:type="dcterms:W3CDTF">2021-01-15T07:32:37Z</dcterms:created>
  <dcterms:modified xsi:type="dcterms:W3CDTF">2021-01-17T15:21:42Z</dcterms:modified>
  <cp:category/>
  <cp:version/>
  <cp:contentType/>
  <cp:contentStatus/>
</cp:coreProperties>
</file>